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ascadiainc.sharepoint.com/sites/NYCWCS2022/Shared Documents/01-ContractScopeBudget/Contracting Docs/RFP for Subcontractors/"/>
    </mc:Choice>
  </mc:AlternateContent>
  <xr:revisionPtr revIDLastSave="162" documentId="13_ncr:1_{FD281EA0-33A4-40FB-9AC2-25EEB30540D1}" xr6:coauthVersionLast="47" xr6:coauthVersionMax="47" xr10:uidLastSave="{08D88C59-3C77-42DE-B0D9-375C0625A386}"/>
  <bookViews>
    <workbookView xWindow="-120" yWindow="-120" windowWidth="29040" windowHeight="15840" activeTab="3" xr2:uid="{814466AC-B6F0-43DE-A0D5-C2E133EDDB45}"/>
  </bookViews>
  <sheets>
    <sheet name="Step 1-Labor" sheetId="1" r:id="rId1"/>
    <sheet name="Step 2-Expenses" sheetId="3" r:id="rId2"/>
    <sheet name="Step 3-Additional Costs" sheetId="2" r:id="rId3"/>
    <sheet name="Step 4-Summary" sheetId="4" r:id="rId4"/>
    <sheet name="Schedul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 l="1"/>
  <c r="F5" i="2"/>
  <c r="D5" i="2"/>
  <c r="G7" i="4"/>
  <c r="C9" i="4"/>
  <c r="C10" i="4"/>
  <c r="C11" i="4"/>
  <c r="C12" i="4"/>
  <c r="C13" i="4"/>
  <c r="C14" i="4"/>
  <c r="C15" i="4"/>
  <c r="C16" i="4"/>
  <c r="C17" i="4"/>
  <c r="C18" i="4"/>
  <c r="C19" i="4"/>
  <c r="C20" i="4"/>
  <c r="C8" i="4"/>
  <c r="B8" i="4"/>
  <c r="B9" i="4"/>
  <c r="B10" i="4"/>
  <c r="B11" i="4"/>
  <c r="B12" i="4"/>
  <c r="B13" i="4"/>
  <c r="B14" i="4"/>
  <c r="B15" i="4"/>
  <c r="B16" i="4"/>
  <c r="B17" i="4"/>
  <c r="B18" i="4"/>
  <c r="B19" i="4"/>
  <c r="B20" i="4"/>
  <c r="C9" i="3"/>
  <c r="C10" i="3"/>
  <c r="C11" i="3"/>
  <c r="C12" i="3"/>
  <c r="C13" i="3"/>
  <c r="C14" i="3"/>
  <c r="C15" i="3"/>
  <c r="C16" i="3"/>
  <c r="C17" i="3"/>
  <c r="C18" i="3"/>
  <c r="C19" i="3"/>
  <c r="C20" i="3"/>
  <c r="C8" i="3"/>
  <c r="B9" i="3"/>
  <c r="B10" i="3"/>
  <c r="D10" i="3" s="1"/>
  <c r="B11" i="3"/>
  <c r="B12" i="3"/>
  <c r="B13" i="3"/>
  <c r="B14" i="3"/>
  <c r="B15" i="3"/>
  <c r="B16" i="3"/>
  <c r="B17" i="3"/>
  <c r="B18" i="3"/>
  <c r="B19" i="3"/>
  <c r="B20" i="3"/>
  <c r="B8" i="3"/>
  <c r="C9" i="1"/>
  <c r="L9" i="1" s="1"/>
  <c r="C10" i="1"/>
  <c r="L10" i="1" s="1"/>
  <c r="C11" i="1"/>
  <c r="L11" i="1" s="1"/>
  <c r="C12" i="1"/>
  <c r="L12" i="1" s="1"/>
  <c r="C13" i="1"/>
  <c r="L13" i="1" s="1"/>
  <c r="C14" i="1"/>
  <c r="L14" i="1" s="1"/>
  <c r="C15" i="1"/>
  <c r="L15" i="1" s="1"/>
  <c r="C16" i="1"/>
  <c r="L16" i="1" s="1"/>
  <c r="C17" i="1"/>
  <c r="L17" i="1" s="1"/>
  <c r="C18" i="1"/>
  <c r="L18" i="1" s="1"/>
  <c r="C19" i="1"/>
  <c r="L19" i="1" s="1"/>
  <c r="C20" i="1"/>
  <c r="L20" i="1" s="1"/>
  <c r="C8" i="1"/>
  <c r="L8" i="1" s="1"/>
  <c r="G6" i="4" s="1"/>
  <c r="G9" i="4" l="1"/>
  <c r="G10" i="4" s="1"/>
  <c r="L21" i="1"/>
  <c r="H6" i="4" s="1"/>
  <c r="D18" i="3"/>
  <c r="E18" i="3" s="1"/>
  <c r="K18" i="3" s="1"/>
  <c r="D11" i="4"/>
  <c r="D9" i="3"/>
  <c r="E9" i="3" s="1"/>
  <c r="K9" i="3" s="1"/>
  <c r="D17" i="3"/>
  <c r="E17" i="3" s="1"/>
  <c r="K17" i="3" s="1"/>
  <c r="D17" i="4"/>
  <c r="D19" i="4"/>
  <c r="D9" i="4"/>
  <c r="D15" i="3"/>
  <c r="E15" i="3" s="1"/>
  <c r="K15" i="3" s="1"/>
  <c r="D16" i="3"/>
  <c r="E16" i="3" s="1"/>
  <c r="K16" i="3" s="1"/>
  <c r="E10" i="3"/>
  <c r="K10" i="3" s="1"/>
  <c r="D20" i="3"/>
  <c r="E20" i="3" s="1"/>
  <c r="K20" i="3" s="1"/>
  <c r="D14" i="4"/>
  <c r="D19" i="3"/>
  <c r="E19" i="3" s="1"/>
  <c r="K19" i="3" s="1"/>
  <c r="D11" i="3"/>
  <c r="E11" i="3" s="1"/>
  <c r="K11" i="3" s="1"/>
  <c r="K21" i="3" s="1"/>
  <c r="D14" i="3"/>
  <c r="E14" i="3" s="1"/>
  <c r="K14" i="3" s="1"/>
  <c r="D13" i="3"/>
  <c r="E13" i="3" s="1"/>
  <c r="K13" i="3" s="1"/>
  <c r="D12" i="3"/>
  <c r="E12" i="3" s="1"/>
  <c r="K12" i="3" s="1"/>
  <c r="D8" i="3"/>
  <c r="E8" i="3" s="1"/>
  <c r="K8" i="3" s="1"/>
  <c r="D16" i="4"/>
  <c r="D15" i="4"/>
  <c r="D20" i="4"/>
  <c r="D12" i="4"/>
  <c r="D18" i="4"/>
  <c r="D10" i="4"/>
  <c r="D8" i="4"/>
  <c r="D13" i="4"/>
  <c r="D21" i="4" l="1"/>
  <c r="H7" i="4"/>
  <c r="H9" i="4" s="1"/>
  <c r="H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tc={A503C76A-9699-4544-834C-70EF0DCED371}</author>
    <author>tc={EE878BAD-EF62-4B5E-9326-1D65053CA111}</author>
    <author>tc={FFB35BE6-068E-4575-A315-9F0E820D811F}</author>
    <author>tc={BDD5FE9E-FCE6-45E7-ADF0-10F6EB195523}</author>
    <author>tc={1479F732-9193-46AE-88D4-D06145C9AD07}</author>
  </authors>
  <commentList>
    <comment ref="D6" authorId="0" shapeId="0" xr:uid="{A503C76A-9699-4544-834C-70EF0DCED371}">
      <text>
        <t>[Threaded comment]
Your version of Excel allows you to read this threaded comment; however, any edits to it will get removed if the file is opened in a newer version of Excel. Learn more: https://go.microsoft.com/fwlink/?linkid=870924
Comment:
    The first week is a half week, travel on Wednesday and work Thursday through Saturday. Internally, Cascadia is referring to this week as week 0.</t>
      </text>
    </comment>
    <comment ref="E6" authorId="1" shapeId="0" xr:uid="{EE878BAD-EF62-4B5E-9326-1D65053CA111}">
      <text>
        <t>[Threaded comment]
Your version of Excel allows you to read this threaded comment; however, any edits to it will get removed if the file is opened in a newer version of Excel. Learn more: https://go.microsoft.com/fwlink/?linkid=870924
Comment:
    A number from 1 to 8 inclusive that reflects how many consecutive weeks of the 8 week field period the staff person will work.</t>
      </text>
    </comment>
    <comment ref="B7" authorId="2" shapeId="0" xr:uid="{FFB35BE6-068E-4575-A315-9F0E820D811F}">
      <text>
        <t>[Threaded comment]
Your version of Excel allows you to read this threaded comment; however, any edits to it will get removed if the file is opened in a newer version of Excel. Learn more: https://go.microsoft.com/fwlink/?linkid=870924
Comment:
    This is the hourly rate you charge clients for your staff's time</t>
      </text>
    </comment>
    <comment ref="I7" authorId="3" shapeId="0" xr:uid="{BDD5FE9E-FCE6-45E7-ADF0-10F6EB195523}">
      <text>
        <t>[Threaded comment]
Your version of Excel allows you to read this threaded comment; however, any edits to it will get removed if the file is opened in a newer version of Excel. Learn more: https://go.microsoft.com/fwlink/?linkid=870924
Comment:
    Regardless of what week they work, travel to NYC will be at regular time because it will happen either in the 1st week (which won't send staff over 40 hours) or it will happen on a Saturday, which is the week before sampling starts (sampling starts on Sunday evenings).</t>
      </text>
    </comment>
    <comment ref="J7" authorId="4" shapeId="0" xr:uid="{1479F732-9193-46AE-88D4-D06145C9AD07}">
      <text>
        <t>[Threaded comment]
Your version of Excel allows you to read this threaded comment; however, any edits to it will get removed if the file is opened in a newer version of Excel. Learn more: https://go.microsoft.com/fwlink/?linkid=870924
Comment:
    Regardless of which weeks staff work or how many weeks they work, travel home will be in overtime because staff travel home on Saturday after sampling all week.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tc={224A5460-2A62-4872-B3BF-6FE0DD5D0D10}</author>
    <author>tc={0DBF1761-7888-438C-994E-2FBA914D4282}</author>
    <author>tc={992672AE-330C-4D8F-A1F6-9D8190C489CF}</author>
  </authors>
  <commentList>
    <comment ref="B6" authorId="0" shapeId="0" xr:uid="{224A5460-2A62-4872-B3BF-6FE0DD5D0D10}">
      <text>
        <t>[Threaded comment]
Your version of Excel allows you to read this threaded comment; however, any edits to it will get removed if the file is opened in a newer version of Excel. Learn more: https://go.microsoft.com/fwlink/?linkid=870924
Comment:
    The first week is a half week, travel on Wednesday and work Thursday through Saturday. Internally, Cascadia is referring to this week as week 0.</t>
      </text>
    </comment>
    <comment ref="C6" authorId="1" shapeId="0" xr:uid="{0DBF1761-7888-438C-994E-2FBA914D4282}">
      <text>
        <t>[Threaded comment]
Your version of Excel allows you to read this threaded comment; however, any edits to it will get removed if the file is opened in a newer version of Excel. Learn more: https://go.microsoft.com/fwlink/?linkid=870924
Comment:
    A number from 1 to 8 inclusive that reflects how many consecutive weeks of the 8 week field period the staff person will work.</t>
      </text>
    </comment>
    <comment ref="F6" authorId="2" shapeId="0" xr:uid="{992672AE-330C-4D8F-A1F6-9D8190C489CF}">
      <text>
        <t>[Threaded comment]
Your version of Excel allows you to read this threaded comment; however, any edits to it will get removed if the file is opened in a newer version of Excel. Learn more: https://go.microsoft.com/fwlink/?linkid=870924
Comment:
    This is the Federal GSA rate for NYC</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tc={6F4B365A-CC01-4527-AD5A-D6B5BBFA1E3A}</author>
    <author>tc={5BEB144D-D773-4438-A99E-54C381EAC9E2}</author>
  </authors>
  <commentList>
    <comment ref="F8" authorId="0" shapeId="0" xr:uid="{6F4B365A-CC01-4527-AD5A-D6B5BBFA1E3A}">
      <text>
        <t>[Threaded comment]
Your version of Excel allows you to read this threaded comment; however, any edits to it will get removed if the file is opened in a newer version of Excel. Learn more: https://go.microsoft.com/fwlink/?linkid=870924
Comment:
    Enter any values from the Additional Costs Tab here</t>
      </text>
    </comment>
    <comment ref="G8" authorId="1" shapeId="0" xr:uid="{5BEB144D-D773-4438-A99E-54C381EAC9E2}">
      <text>
        <t>[Threaded comment]
Your version of Excel allows you to read this threaded comment; however, any edits to it will get removed if the file is opened in a newer version of Excel. Learn more: https://go.microsoft.com/fwlink/?linkid=870924
Comment:
    For green skittles</t>
      </text>
    </comment>
  </commentList>
</comments>
</file>

<file path=xl/sharedStrings.xml><?xml version="1.0" encoding="utf-8"?>
<sst xmlns="http://schemas.openxmlformats.org/spreadsheetml/2006/main" count="159" uniqueCount="83">
  <si>
    <t>Staff Person 1</t>
  </si>
  <si>
    <t>Staff Person 2</t>
  </si>
  <si>
    <t>Staff Person 3</t>
  </si>
  <si>
    <t>Staff Person 4</t>
  </si>
  <si>
    <t>Staff Person 5</t>
  </si>
  <si>
    <t>Staff Person 6</t>
  </si>
  <si>
    <t>Staff Person 7</t>
  </si>
  <si>
    <t>Staff Person 8</t>
  </si>
  <si>
    <t>Staff Person 9</t>
  </si>
  <si>
    <t>Staff Person 10</t>
  </si>
  <si>
    <t>Staff Person 11</t>
  </si>
  <si>
    <t>Staff Person 12</t>
  </si>
  <si>
    <t>Regular</t>
  </si>
  <si>
    <t>Overtime</t>
  </si>
  <si>
    <t>Fully Loaded Labor Rate</t>
  </si>
  <si>
    <t>Labor Costs</t>
  </si>
  <si>
    <t>Travel Hours</t>
  </si>
  <si>
    <t>Pre-field work meetings</t>
  </si>
  <si>
    <t>Number of Full Weeks Available</t>
  </si>
  <si>
    <t>Labor Hours per Full Week</t>
  </si>
  <si>
    <t>Available 1st Week of the Season</t>
  </si>
  <si>
    <t>Labor Hours in 1st Week</t>
  </si>
  <si>
    <t>Total</t>
  </si>
  <si>
    <t>yes</t>
  </si>
  <si>
    <t>Number of Days in the Field</t>
  </si>
  <si>
    <t>Meals Budget per Day</t>
  </si>
  <si>
    <t>Round trip Airfare Cost</t>
  </si>
  <si>
    <t>Baggage Costs</t>
  </si>
  <si>
    <t>Airport Transfer Costs</t>
  </si>
  <si>
    <t>PPE Costs</t>
  </si>
  <si>
    <t>Expense Totals</t>
  </si>
  <si>
    <t>Days to Travel to NYC</t>
  </si>
  <si>
    <t>Samples in 1st Week</t>
  </si>
  <si>
    <t>Samples in Full Weeks</t>
  </si>
  <si>
    <t>Total Samples</t>
  </si>
  <si>
    <t>Total Labor Costs</t>
  </si>
  <si>
    <t>Total Expenses</t>
  </si>
  <si>
    <t>Total Additional Costs</t>
  </si>
  <si>
    <t>Total Costs</t>
  </si>
  <si>
    <t>Cost Per Sample</t>
  </si>
  <si>
    <t>Proposer Entered Value</t>
  </si>
  <si>
    <t>Calculated Value</t>
  </si>
  <si>
    <t>Cost Per Sample for Proposal</t>
  </si>
  <si>
    <t>Cascadia Specified or Auto Fill Value</t>
  </si>
  <si>
    <t>Collect gear from storage, complete trainings, pick up rental trucks, prepare for sampling</t>
  </si>
  <si>
    <t>Sample Refuse</t>
  </si>
  <si>
    <t>Sample MGP</t>
  </si>
  <si>
    <t>Sample Paper</t>
  </si>
  <si>
    <t>Sample Organics</t>
  </si>
  <si>
    <t>Clean gear and return to storage, return rental trucks</t>
  </si>
  <si>
    <t>Week 0</t>
  </si>
  <si>
    <t>Week 1</t>
  </si>
  <si>
    <t>Week 2</t>
  </si>
  <si>
    <t>Week 3</t>
  </si>
  <si>
    <t>Week 4</t>
  </si>
  <si>
    <t>Week 5</t>
  </si>
  <si>
    <t>Week 6</t>
  </si>
  <si>
    <t>Week 7</t>
  </si>
  <si>
    <t>Week 8</t>
  </si>
  <si>
    <t>Sunday through Saturday</t>
  </si>
  <si>
    <t>3/23-3/25</t>
  </si>
  <si>
    <t>3/26-4/1</t>
  </si>
  <si>
    <t>4/9-4/15</t>
  </si>
  <si>
    <t>4/16-4/22</t>
  </si>
  <si>
    <t>4/23-4/29</t>
  </si>
  <si>
    <t>4/30-5/6</t>
  </si>
  <si>
    <t>5/7-5/13</t>
  </si>
  <si>
    <t>5/14-5/19</t>
  </si>
  <si>
    <t>Sunday through Friday</t>
  </si>
  <si>
    <t>4/2-4/8</t>
  </si>
  <si>
    <t>X</t>
  </si>
  <si>
    <t>Week #</t>
  </si>
  <si>
    <t>Thursday through Saturday</t>
  </si>
  <si>
    <t>Days of the Week</t>
  </si>
  <si>
    <t>Spring Field Work Dates</t>
  </si>
  <si>
    <t>Example</t>
  </si>
  <si>
    <t>Actual</t>
  </si>
  <si>
    <t>Person</t>
  </si>
  <si>
    <t>Green Skittles Needed</t>
  </si>
  <si>
    <t>Cost per Skittle</t>
  </si>
  <si>
    <t>Total Skittle Costs</t>
  </si>
  <si>
    <t>Green Skittles Costs Example</t>
  </si>
  <si>
    <t>This sheet is mostly unlocked. Please use it to detail (with formulae) any additional costs to include in your per sample cost. Enter the total value of the additional costs in cell H8 on the "Step 4-Summary"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</si>
</sst>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i/>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7"/>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theme="0"/>
      </left>
      <right style="thin">
        <color theme="0"/>
      </right>
      <top style="medium">
        <color indexed="64"/>
      </top>
      <bottom/>
      <diagonal/>
    </border>
    <border>
      <left style="thin">
        <color theme="0"/>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theme="0"/>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theme="0"/>
      </right>
      <top style="medium">
        <color indexed="64"/>
      </top>
      <bottom style="thin">
        <color theme="0"/>
      </bottom>
      <diagonal/>
    </border>
    <border>
      <left style="thin">
        <color theme="0"/>
      </left>
      <right style="medium">
        <color theme="0"/>
      </right>
      <top style="thin">
        <color theme="0"/>
      </top>
      <bottom style="medium">
        <color indexed="64"/>
      </bottom>
      <diagonal/>
    </border>
    <border>
      <left style="medium">
        <color theme="0"/>
      </left>
      <right style="thin">
        <color theme="0"/>
      </right>
      <top style="medium">
        <color indexed="64"/>
      </top>
      <bottom/>
      <diagonal/>
    </border>
    <border>
      <left style="thin">
        <color theme="0"/>
      </left>
      <right style="medium">
        <color theme="0"/>
      </right>
      <top style="medium">
        <color indexed="64"/>
      </top>
      <bottom/>
      <diagonal/>
    </border>
    <border>
      <left style="medium">
        <color theme="0"/>
      </left>
      <right style="thin">
        <color theme="0"/>
      </right>
      <top/>
      <bottom style="medium">
        <color indexed="64"/>
      </bottom>
      <diagonal/>
    </border>
    <border>
      <left style="thin">
        <color theme="0"/>
      </left>
      <right style="medium">
        <color theme="0"/>
      </right>
      <top/>
      <bottom style="medium">
        <color indexed="64"/>
      </bottom>
      <diagonal/>
    </border>
    <border>
      <left style="medium">
        <color indexed="64"/>
      </left>
      <right/>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0"/>
      </left>
      <right style="medium">
        <color indexed="64"/>
      </right>
      <top style="medium">
        <color indexed="64"/>
      </top>
      <bottom/>
      <diagonal/>
    </border>
    <border>
      <left style="medium">
        <color theme="0"/>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style="thin">
        <color theme="0"/>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theme="0"/>
      </left>
      <right style="medium">
        <color theme="0"/>
      </right>
      <top style="medium">
        <color indexed="64"/>
      </top>
      <bottom style="medium">
        <color indexed="64"/>
      </bottom>
      <diagonal/>
    </border>
  </borders>
  <cellStyleXfs count="1">
    <xf numFmtId="0" fontId="0" fillId="0" borderId="0"/>
  </cellStyleXfs>
  <cellXfs count="128">
    <xf numFmtId="0" fontId="0" fillId="0" borderId="0" xfId="0"/>
    <xf numFmtId="0" fontId="0" fillId="2" borderId="0" xfId="0" applyFill="1"/>
    <xf numFmtId="0" fontId="0" fillId="3" borderId="0" xfId="0" applyFill="1"/>
    <xf numFmtId="0" fontId="1" fillId="4" borderId="1" xfId="0" applyFont="1" applyFill="1" applyBorder="1"/>
    <xf numFmtId="0" fontId="1" fillId="4" borderId="3" xfId="0" applyFont="1" applyFill="1" applyBorder="1"/>
    <xf numFmtId="0" fontId="0" fillId="6" borderId="0" xfId="0" applyFill="1"/>
    <xf numFmtId="3" fontId="2" fillId="3" borderId="5" xfId="0" applyNumberFormat="1" applyFont="1" applyFill="1" applyBorder="1"/>
    <xf numFmtId="0" fontId="0" fillId="7" borderId="0" xfId="0" applyFill="1"/>
    <xf numFmtId="0" fontId="0" fillId="5" borderId="5" xfId="0" applyFill="1" applyBorder="1"/>
    <xf numFmtId="0" fontId="0" fillId="5" borderId="7" xfId="0" applyFill="1" applyBorder="1"/>
    <xf numFmtId="0" fontId="2" fillId="5" borderId="7" xfId="0" applyFont="1" applyFill="1" applyBorder="1"/>
    <xf numFmtId="0" fontId="2" fillId="5" borderId="7" xfId="0" applyFont="1" applyFill="1" applyBorder="1" applyAlignment="1">
      <alignment horizontal="right"/>
    </xf>
    <xf numFmtId="0" fontId="0" fillId="5" borderId="6" xfId="0" applyFill="1" applyBorder="1"/>
    <xf numFmtId="0" fontId="2" fillId="5" borderId="7" xfId="0" applyFont="1" applyFill="1" applyBorder="1" applyAlignment="1">
      <alignment horizontal="center"/>
    </xf>
    <xf numFmtId="0" fontId="0" fillId="0" borderId="0" xfId="0" applyAlignment="1">
      <alignment horizontal="left"/>
    </xf>
    <xf numFmtId="0" fontId="0" fillId="5" borderId="9" xfId="0" applyFill="1" applyBorder="1"/>
    <xf numFmtId="0" fontId="0" fillId="5" borderId="13" xfId="0" applyFill="1" applyBorder="1"/>
    <xf numFmtId="44" fontId="0" fillId="3" borderId="15" xfId="0" applyNumberFormat="1" applyFill="1" applyBorder="1"/>
    <xf numFmtId="3" fontId="0" fillId="6" borderId="15" xfId="0" applyNumberFormat="1" applyFill="1" applyBorder="1" applyAlignment="1">
      <alignment horizontal="center"/>
    </xf>
    <xf numFmtId="3" fontId="0" fillId="6" borderId="16" xfId="0" applyNumberFormat="1" applyFill="1" applyBorder="1" applyAlignment="1">
      <alignment horizontal="center"/>
    </xf>
    <xf numFmtId="0" fontId="0" fillId="5" borderId="17" xfId="0" applyFill="1" applyBorder="1"/>
    <xf numFmtId="44" fontId="0" fillId="3" borderId="19" xfId="0" applyNumberFormat="1" applyFill="1" applyBorder="1"/>
    <xf numFmtId="3" fontId="0" fillId="6" borderId="19" xfId="0" applyNumberFormat="1" applyFill="1" applyBorder="1" applyAlignment="1">
      <alignment horizontal="center"/>
    </xf>
    <xf numFmtId="3" fontId="0" fillId="6" borderId="20" xfId="0" applyNumberFormat="1" applyFill="1" applyBorder="1" applyAlignment="1">
      <alignment horizontal="center"/>
    </xf>
    <xf numFmtId="3" fontId="0" fillId="6" borderId="21" xfId="0" applyNumberFormat="1" applyFill="1" applyBorder="1"/>
    <xf numFmtId="3" fontId="0" fillId="6" borderId="12" xfId="0" applyNumberFormat="1" applyFill="1" applyBorder="1"/>
    <xf numFmtId="3" fontId="0" fillId="3" borderId="9" xfId="0" applyNumberFormat="1" applyFill="1" applyBorder="1"/>
    <xf numFmtId="3" fontId="0" fillId="6" borderId="22" xfId="0" applyNumberFormat="1" applyFill="1" applyBorder="1"/>
    <xf numFmtId="3" fontId="0" fillId="6" borderId="16" xfId="0" applyNumberFormat="1" applyFill="1" applyBorder="1"/>
    <xf numFmtId="3" fontId="0" fillId="3" borderId="13" xfId="0" applyNumberFormat="1" applyFill="1" applyBorder="1"/>
    <xf numFmtId="3" fontId="0" fillId="6" borderId="23" xfId="0" applyNumberFormat="1" applyFill="1" applyBorder="1"/>
    <xf numFmtId="3" fontId="0" fillId="6" borderId="20" xfId="0" applyNumberFormat="1" applyFill="1" applyBorder="1"/>
    <xf numFmtId="3" fontId="0" fillId="3" borderId="17" xfId="0" applyNumberFormat="1" applyFill="1" applyBorder="1"/>
    <xf numFmtId="0" fontId="0" fillId="6" borderId="14" xfId="0" applyFill="1" applyBorder="1" applyAlignment="1">
      <alignment horizontal="center"/>
    </xf>
    <xf numFmtId="3" fontId="0" fillId="3" borderId="15" xfId="0" applyNumberFormat="1" applyFill="1" applyBorder="1"/>
    <xf numFmtId="44" fontId="0" fillId="6" borderId="15" xfId="0" applyNumberFormat="1" applyFill="1" applyBorder="1"/>
    <xf numFmtId="0" fontId="0" fillId="6" borderId="18" xfId="0" applyFill="1" applyBorder="1" applyAlignment="1">
      <alignment horizontal="center"/>
    </xf>
    <xf numFmtId="3" fontId="0" fillId="3" borderId="19" xfId="0" applyNumberFormat="1" applyFill="1" applyBorder="1"/>
    <xf numFmtId="44" fontId="0" fillId="6" borderId="19" xfId="0" applyNumberFormat="1" applyFill="1" applyBorder="1"/>
    <xf numFmtId="44" fontId="2" fillId="3" borderId="13" xfId="0" applyNumberFormat="1" applyFont="1" applyFill="1" applyBorder="1"/>
    <xf numFmtId="44" fontId="2" fillId="3" borderId="17" xfId="0" applyNumberFormat="1" applyFont="1" applyFill="1" applyBorder="1"/>
    <xf numFmtId="44" fontId="2" fillId="3" borderId="5" xfId="0" applyNumberFormat="1" applyFont="1" applyFill="1" applyBorder="1"/>
    <xf numFmtId="44" fontId="0" fillId="2" borderId="15" xfId="0" applyNumberFormat="1" applyFill="1" applyBorder="1" applyProtection="1">
      <protection locked="0"/>
    </xf>
    <xf numFmtId="44" fontId="0" fillId="2" borderId="16" xfId="0" applyNumberFormat="1" applyFill="1" applyBorder="1" applyProtection="1">
      <protection locked="0"/>
    </xf>
    <xf numFmtId="44" fontId="0" fillId="2" borderId="19" xfId="0" applyNumberFormat="1" applyFill="1" applyBorder="1" applyProtection="1">
      <protection locked="0"/>
    </xf>
    <xf numFmtId="44" fontId="0" fillId="2" borderId="20" xfId="0" applyNumberFormat="1" applyFill="1" applyBorder="1" applyProtection="1">
      <protection locked="0"/>
    </xf>
    <xf numFmtId="44" fontId="0" fillId="2" borderId="14" xfId="0" applyNumberFormat="1" applyFill="1" applyBorder="1" applyProtection="1">
      <protection locked="0"/>
    </xf>
    <xf numFmtId="44" fontId="0" fillId="2" borderId="18" xfId="0" applyNumberFormat="1" applyFill="1" applyBorder="1" applyProtection="1">
      <protection locked="0"/>
    </xf>
    <xf numFmtId="0" fontId="0" fillId="2" borderId="15" xfId="0" applyFill="1" applyBorder="1" applyAlignment="1" applyProtection="1">
      <alignment horizontal="center"/>
      <protection locked="0"/>
    </xf>
    <xf numFmtId="3" fontId="0" fillId="2" borderId="15" xfId="0" applyNumberFormat="1" applyFill="1" applyBorder="1" applyAlignment="1" applyProtection="1">
      <alignment horizontal="center"/>
      <protection locked="0"/>
    </xf>
    <xf numFmtId="0" fontId="0" fillId="2" borderId="19" xfId="0" applyFill="1" applyBorder="1" applyAlignment="1" applyProtection="1">
      <alignment horizontal="center"/>
      <protection locked="0"/>
    </xf>
    <xf numFmtId="3" fontId="0" fillId="2" borderId="19" xfId="0" applyNumberFormat="1" applyFill="1" applyBorder="1" applyAlignment="1" applyProtection="1">
      <alignment horizontal="center"/>
      <protection locked="0"/>
    </xf>
    <xf numFmtId="0" fontId="1" fillId="4" borderId="24" xfId="0" applyFont="1" applyFill="1" applyBorder="1" applyAlignment="1">
      <alignment horizontal="center"/>
    </xf>
    <xf numFmtId="0" fontId="1" fillId="4" borderId="24" xfId="0" applyFont="1" applyFill="1" applyBorder="1" applyAlignment="1">
      <alignment horizontal="center" wrapText="1"/>
    </xf>
    <xf numFmtId="0" fontId="1" fillId="4" borderId="25" xfId="0" applyFont="1" applyFill="1" applyBorder="1" applyAlignment="1">
      <alignment horizontal="center"/>
    </xf>
    <xf numFmtId="0" fontId="1" fillId="4" borderId="25" xfId="0" applyFont="1" applyFill="1" applyBorder="1" applyAlignment="1">
      <alignment horizontal="center" wrapText="1"/>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4" borderId="30" xfId="0" applyFont="1" applyFill="1" applyBorder="1" applyAlignment="1">
      <alignment horizontal="center" wrapText="1"/>
    </xf>
    <xf numFmtId="0" fontId="1" fillId="4" borderId="31" xfId="0" applyFont="1" applyFill="1" applyBorder="1" applyAlignment="1">
      <alignment horizontal="center"/>
    </xf>
    <xf numFmtId="0" fontId="1" fillId="4" borderId="34" xfId="0" applyFont="1" applyFill="1" applyBorder="1" applyAlignment="1">
      <alignment horizontal="center" wrapText="1"/>
    </xf>
    <xf numFmtId="0" fontId="0" fillId="5" borderId="9" xfId="0" applyFill="1" applyBorder="1" applyAlignment="1">
      <alignment wrapText="1"/>
    </xf>
    <xf numFmtId="0" fontId="0" fillId="5" borderId="37" xfId="0" applyFill="1" applyBorder="1" applyAlignment="1">
      <alignment wrapText="1"/>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1" fillId="4" borderId="1" xfId="0" applyFont="1" applyFill="1" applyBorder="1" applyAlignment="1">
      <alignment horizontal="right" vertical="center"/>
    </xf>
    <xf numFmtId="0" fontId="1" fillId="4" borderId="36" xfId="0" applyFont="1" applyFill="1" applyBorder="1" applyAlignment="1">
      <alignment horizontal="right" vertical="center"/>
    </xf>
    <xf numFmtId="0" fontId="1" fillId="4" borderId="3" xfId="0" applyFont="1" applyFill="1" applyBorder="1" applyAlignment="1">
      <alignment horizontal="right" vertical="center"/>
    </xf>
    <xf numFmtId="0" fontId="1" fillId="4" borderId="32" xfId="0" applyFont="1" applyFill="1" applyBorder="1" applyAlignment="1">
      <alignment horizontal="center"/>
    </xf>
    <xf numFmtId="0" fontId="1" fillId="4" borderId="41" xfId="0" applyFont="1" applyFill="1" applyBorder="1" applyAlignment="1">
      <alignment horizontal="center"/>
    </xf>
    <xf numFmtId="0" fontId="1" fillId="4" borderId="42" xfId="0" applyFont="1" applyFill="1" applyBorder="1" applyAlignment="1">
      <alignment horizontal="center" wrapText="1"/>
    </xf>
    <xf numFmtId="0" fontId="1" fillId="4" borderId="43" xfId="0" applyFont="1" applyFill="1" applyBorder="1" applyAlignment="1">
      <alignment horizontal="center" wrapText="1"/>
    </xf>
    <xf numFmtId="0" fontId="1" fillId="4" borderId="44" xfId="0" applyFont="1" applyFill="1" applyBorder="1" applyAlignment="1">
      <alignment horizontal="center" wrapText="1"/>
    </xf>
    <xf numFmtId="0" fontId="1" fillId="4" borderId="45" xfId="0" applyFont="1" applyFill="1" applyBorder="1" applyAlignment="1">
      <alignment horizontal="center" wrapText="1"/>
    </xf>
    <xf numFmtId="0" fontId="4" fillId="5" borderId="9" xfId="0" applyFont="1" applyFill="1" applyBorder="1"/>
    <xf numFmtId="0" fontId="0" fillId="3" borderId="36" xfId="0" applyFill="1" applyBorder="1"/>
    <xf numFmtId="0" fontId="0" fillId="2" borderId="36" xfId="0" applyFill="1" applyBorder="1"/>
    <xf numFmtId="44" fontId="0" fillId="2" borderId="46" xfId="0" applyNumberFormat="1" applyFill="1" applyBorder="1" applyProtection="1">
      <protection locked="0"/>
    </xf>
    <xf numFmtId="0" fontId="2" fillId="7" borderId="3" xfId="0" applyFont="1" applyFill="1" applyBorder="1"/>
    <xf numFmtId="0" fontId="1" fillId="4" borderId="47" xfId="0" applyFont="1" applyFill="1" applyBorder="1"/>
    <xf numFmtId="0" fontId="1" fillId="4" borderId="48" xfId="0" applyFont="1" applyFill="1" applyBorder="1" applyAlignment="1">
      <alignment horizontal="center"/>
    </xf>
    <xf numFmtId="44" fontId="2" fillId="7" borderId="4" xfId="0" applyNumberFormat="1" applyFont="1" applyFill="1" applyBorder="1"/>
    <xf numFmtId="44" fontId="0" fillId="3" borderId="46" xfId="0" applyNumberFormat="1" applyFill="1" applyBorder="1" applyProtection="1">
      <protection locked="0"/>
    </xf>
    <xf numFmtId="44" fontId="0" fillId="3" borderId="49" xfId="0" applyNumberFormat="1" applyFill="1" applyBorder="1"/>
    <xf numFmtId="44" fontId="0" fillId="2" borderId="49" xfId="0" applyNumberFormat="1" applyFill="1" applyBorder="1"/>
    <xf numFmtId="44" fontId="2" fillId="7" borderId="8" xfId="0" applyNumberFormat="1" applyFont="1" applyFill="1" applyBorder="1"/>
    <xf numFmtId="0" fontId="1" fillId="4" borderId="50" xfId="0" applyFont="1" applyFill="1" applyBorder="1" applyAlignment="1">
      <alignment horizontal="center"/>
    </xf>
    <xf numFmtId="3" fontId="0" fillId="5" borderId="7" xfId="0" applyNumberFormat="1" applyFill="1" applyBorder="1"/>
    <xf numFmtId="3" fontId="2" fillId="5" borderId="7" xfId="0" applyNumberFormat="1" applyFont="1" applyFill="1" applyBorder="1" applyAlignment="1">
      <alignment horizontal="right"/>
    </xf>
    <xf numFmtId="0" fontId="1" fillId="4" borderId="24"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0" fillId="0" borderId="0" xfId="0" applyAlignment="1">
      <alignment horizontal="left"/>
    </xf>
    <xf numFmtId="0" fontId="1" fillId="4" borderId="24" xfId="0" applyFont="1" applyFill="1" applyBorder="1" applyAlignment="1">
      <alignment horizontal="center" wrapText="1"/>
    </xf>
    <xf numFmtId="0" fontId="1" fillId="4" borderId="25" xfId="0" applyFont="1" applyFill="1" applyBorder="1" applyAlignment="1">
      <alignment horizontal="center" wrapText="1"/>
    </xf>
    <xf numFmtId="0" fontId="1" fillId="4" borderId="26" xfId="0" applyFont="1" applyFill="1" applyBorder="1" applyAlignment="1">
      <alignment horizontal="center"/>
    </xf>
    <xf numFmtId="0" fontId="1" fillId="4" borderId="27" xfId="0" applyFont="1" applyFill="1" applyBorder="1" applyAlignment="1">
      <alignment horizontal="center"/>
    </xf>
    <xf numFmtId="0" fontId="1" fillId="4" borderId="33" xfId="0" applyFont="1" applyFill="1" applyBorder="1" applyAlignment="1">
      <alignment horizontal="center" wrapText="1"/>
    </xf>
    <xf numFmtId="0" fontId="1" fillId="4" borderId="35" xfId="0" applyFont="1" applyFill="1" applyBorder="1" applyAlignment="1">
      <alignment horizontal="center" wrapText="1"/>
    </xf>
    <xf numFmtId="0" fontId="1" fillId="4" borderId="2" xfId="0" applyFont="1" applyFill="1" applyBorder="1" applyAlignment="1">
      <alignment horizontal="center" wrapText="1"/>
    </xf>
    <xf numFmtId="0" fontId="1" fillId="4" borderId="4" xfId="0" applyFont="1" applyFill="1" applyBorder="1" applyAlignment="1">
      <alignment horizontal="center" wrapText="1"/>
    </xf>
    <xf numFmtId="0" fontId="1" fillId="4" borderId="32" xfId="0" applyFont="1" applyFill="1" applyBorder="1" applyAlignment="1">
      <alignment horizontal="center" wrapText="1"/>
    </xf>
    <xf numFmtId="0" fontId="1" fillId="4" borderId="34" xfId="0" applyFont="1" applyFill="1" applyBorder="1" applyAlignment="1">
      <alignment horizontal="center" wrapText="1"/>
    </xf>
    <xf numFmtId="44" fontId="4" fillId="2" borderId="10" xfId="0" applyNumberFormat="1" applyFont="1" applyFill="1" applyBorder="1" applyProtection="1"/>
    <xf numFmtId="44" fontId="4" fillId="3" borderId="11" xfId="0" applyNumberFormat="1" applyFont="1" applyFill="1" applyBorder="1" applyProtection="1"/>
    <xf numFmtId="0" fontId="4" fillId="2" borderId="11" xfId="0" applyFont="1" applyFill="1" applyBorder="1" applyAlignment="1" applyProtection="1">
      <alignment horizontal="center"/>
    </xf>
    <xf numFmtId="3" fontId="4" fillId="2" borderId="11" xfId="0" applyNumberFormat="1" applyFont="1" applyFill="1" applyBorder="1" applyAlignment="1" applyProtection="1">
      <alignment horizontal="center"/>
    </xf>
    <xf numFmtId="3" fontId="4" fillId="6" borderId="11" xfId="0" applyNumberFormat="1" applyFont="1" applyFill="1" applyBorder="1" applyAlignment="1" applyProtection="1">
      <alignment horizontal="center"/>
    </xf>
    <xf numFmtId="3" fontId="4" fillId="6" borderId="12" xfId="0" applyNumberFormat="1" applyFont="1" applyFill="1" applyBorder="1" applyAlignment="1" applyProtection="1">
      <alignment horizontal="center"/>
    </xf>
    <xf numFmtId="44" fontId="5" fillId="3" borderId="9" xfId="0" applyNumberFormat="1" applyFont="1" applyFill="1" applyBorder="1" applyProtection="1"/>
    <xf numFmtId="0" fontId="4" fillId="6" borderId="10" xfId="0" applyFont="1" applyFill="1" applyBorder="1" applyAlignment="1" applyProtection="1">
      <alignment horizontal="center"/>
    </xf>
    <xf numFmtId="3" fontId="4" fillId="3" borderId="11" xfId="0" applyNumberFormat="1" applyFont="1" applyFill="1" applyBorder="1" applyProtection="1"/>
    <xf numFmtId="44" fontId="4" fillId="6" borderId="11" xfId="0" applyNumberFormat="1" applyFont="1" applyFill="1" applyBorder="1" applyProtection="1"/>
    <xf numFmtId="44" fontId="4" fillId="2" borderId="11" xfId="0" applyNumberFormat="1" applyFont="1" applyFill="1" applyBorder="1" applyProtection="1"/>
    <xf numFmtId="44" fontId="4" fillId="2" borderId="12" xfId="0" applyNumberFormat="1" applyFont="1" applyFill="1" applyBorder="1" applyProtection="1"/>
    <xf numFmtId="0" fontId="0" fillId="0" borderId="0" xfId="0" applyProtection="1">
      <protection locked="0"/>
    </xf>
    <xf numFmtId="0" fontId="0" fillId="0" borderId="0" xfId="0" applyProtection="1"/>
    <xf numFmtId="0" fontId="0" fillId="0" borderId="0" xfId="0" applyAlignment="1" applyProtection="1">
      <alignment horizontal="center" wrapText="1"/>
    </xf>
    <xf numFmtId="0" fontId="4" fillId="0" borderId="0" xfId="0" applyFont="1" applyProtection="1"/>
    <xf numFmtId="44" fontId="4" fillId="0" borderId="0" xfId="0" applyNumberFormat="1" applyFont="1" applyProtection="1"/>
    <xf numFmtId="44" fontId="5" fillId="0" borderId="0" xfId="0" applyNumberFormat="1"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ieter Eckels" id="{669C178D-9454-4A3F-BEA1-F6D32D7A12B9}" userId="S::dieter@cascadiaconsulting.com::d27aac41-ebb7-4304-8f34-2aa07083fae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6" dT="2023-01-27T04:51:41.40" personId="{669C178D-9454-4A3F-BEA1-F6D32D7A12B9}" id="{A503C76A-9699-4544-834C-70EF0DCED371}">
    <text>The first week is a half week, travel on Wednesday and work Thursday through Saturday. Internally, Cascadia is referring to this week as week 0.</text>
  </threadedComment>
  <threadedComment ref="E6" dT="2023-01-27T04:54:47.11" personId="{669C178D-9454-4A3F-BEA1-F6D32D7A12B9}" id="{EE878BAD-EF62-4B5E-9326-1D65053CA111}">
    <text>A number from 1 to 8 inclusive that reflects how many consecutive weeks of the 8 week field period the staff person will work.</text>
  </threadedComment>
  <threadedComment ref="B7" dT="2023-01-27T05:55:46.08" personId="{669C178D-9454-4A3F-BEA1-F6D32D7A12B9}" id="{FFB35BE6-068E-4575-A315-9F0E820D811F}">
    <text>This is the hourly rate you charge clients for your staff's time</text>
  </threadedComment>
  <threadedComment ref="I7" dT="2023-01-27T01:47:15.68" personId="{669C178D-9454-4A3F-BEA1-F6D32D7A12B9}" id="{BDD5FE9E-FCE6-45E7-ADF0-10F6EB195523}">
    <text>Regardless of what week they work, travel to NYC will be at regular time because it will happen either in the 1st week (which won't send staff over 40 hours) or it will happen on a Saturday, which is the week before sampling starts (sampling starts on Sunday evenings).</text>
  </threadedComment>
  <threadedComment ref="J7" dT="2023-01-27T01:48:13.34" personId="{669C178D-9454-4A3F-BEA1-F6D32D7A12B9}" id="{1479F732-9193-46AE-88D4-D06145C9AD07}">
    <text>Regardless of which weeks staff work or how many weeks they work, travel home will be in overtime because staff travel home on Saturday after sampling all week.</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3-01-27T04:51:41.40" personId="{669C178D-9454-4A3F-BEA1-F6D32D7A12B9}" id="{224A5460-2A62-4872-B3BF-6FE0DD5D0D10}">
    <text>The first week is a half week, travel on Wednesday and work Thursday through Saturday. Internally, Cascadia is referring to this week as week 0.</text>
  </threadedComment>
  <threadedComment ref="C6" dT="2023-01-27T04:54:47.11" personId="{669C178D-9454-4A3F-BEA1-F6D32D7A12B9}" id="{0DBF1761-7888-438C-994E-2FBA914D4282}">
    <text>A number from 1 to 8 inclusive that reflects how many consecutive weeks of the 8 week field period the staff person will work.</text>
  </threadedComment>
  <threadedComment ref="F6" dT="2023-01-27T05:19:02.32" personId="{669C178D-9454-4A3F-BEA1-F6D32D7A12B9}" id="{992672AE-330C-4D8F-A1F6-9D8190C489CF}">
    <text>This is the Federal GSA rate for NYC</text>
  </threadedComment>
</ThreadedComments>
</file>

<file path=xl/threadedComments/threadedComment3.xml><?xml version="1.0" encoding="utf-8"?>
<ThreadedComments xmlns="http://schemas.microsoft.com/office/spreadsheetml/2018/threadedcomments" xmlns:x="http://schemas.openxmlformats.org/spreadsheetml/2006/main">
  <threadedComment ref="F8" dT="2023-01-27T05:49:16.31" personId="{669C178D-9454-4A3F-BEA1-F6D32D7A12B9}" id="{6F4B365A-CC01-4527-AD5A-D6B5BBFA1E3A}">
    <text>Enter any values from the Additional Costs Tab here</text>
  </threadedComment>
  <threadedComment ref="G8" dT="2023-01-27T07:51:45.85" personId="{669C178D-9454-4A3F-BEA1-F6D32D7A12B9}" id="{5BEB144D-D773-4438-A99E-54C381EAC9E2}">
    <text>For green skittles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C4F6-D3CB-41A1-966A-58ACED6EEEB9}">
  <dimension ref="A1:L21"/>
  <sheetViews>
    <sheetView workbookViewId="0">
      <selection sqref="A1:B1"/>
    </sheetView>
  </sheetViews>
  <sheetFormatPr defaultRowHeight="15" x14ac:dyDescent="0.25"/>
  <cols>
    <col min="1" max="1" width="22.140625" customWidth="1"/>
    <col min="2" max="3" width="12.140625" customWidth="1"/>
    <col min="4" max="4" width="14.28515625" customWidth="1"/>
    <col min="5" max="10" width="12.140625" customWidth="1"/>
    <col min="11" max="11" width="14.28515625" customWidth="1"/>
    <col min="12" max="12" width="12.5703125" bestFit="1" customWidth="1"/>
  </cols>
  <sheetData>
    <row r="1" spans="1:12" x14ac:dyDescent="0.25">
      <c r="A1" s="99" t="s">
        <v>43</v>
      </c>
      <c r="B1" s="99"/>
      <c r="C1" s="5"/>
    </row>
    <row r="2" spans="1:12" x14ac:dyDescent="0.25">
      <c r="A2" s="99" t="s">
        <v>40</v>
      </c>
      <c r="B2" s="99"/>
      <c r="C2" s="1"/>
    </row>
    <row r="3" spans="1:12" x14ac:dyDescent="0.25">
      <c r="A3" s="99" t="s">
        <v>41</v>
      </c>
      <c r="B3" s="99"/>
      <c r="C3" s="2"/>
    </row>
    <row r="5" spans="1:12" ht="15.75" thickBot="1" x14ac:dyDescent="0.3"/>
    <row r="6" spans="1:12" ht="30" x14ac:dyDescent="0.25">
      <c r="A6" s="3"/>
      <c r="B6" s="102" t="s">
        <v>14</v>
      </c>
      <c r="C6" s="103"/>
      <c r="D6" s="100" t="s">
        <v>20</v>
      </c>
      <c r="E6" s="100" t="s">
        <v>18</v>
      </c>
      <c r="F6" s="53" t="s">
        <v>21</v>
      </c>
      <c r="G6" s="96" t="s">
        <v>19</v>
      </c>
      <c r="H6" s="96"/>
      <c r="I6" s="96" t="s">
        <v>16</v>
      </c>
      <c r="J6" s="96"/>
      <c r="K6" s="58" t="s">
        <v>17</v>
      </c>
      <c r="L6" s="97" t="s">
        <v>15</v>
      </c>
    </row>
    <row r="7" spans="1:12" ht="15.75" thickBot="1" x14ac:dyDescent="0.3">
      <c r="A7" s="4" t="s">
        <v>77</v>
      </c>
      <c r="B7" s="56" t="s">
        <v>12</v>
      </c>
      <c r="C7" s="57" t="s">
        <v>13</v>
      </c>
      <c r="D7" s="101"/>
      <c r="E7" s="101"/>
      <c r="F7" s="54" t="s">
        <v>12</v>
      </c>
      <c r="G7" s="57" t="s">
        <v>12</v>
      </c>
      <c r="H7" s="57" t="s">
        <v>13</v>
      </c>
      <c r="I7" s="57" t="s">
        <v>12</v>
      </c>
      <c r="J7" s="57" t="s">
        <v>13</v>
      </c>
      <c r="K7" s="59" t="s">
        <v>12</v>
      </c>
      <c r="L7" s="98"/>
    </row>
    <row r="8" spans="1:12" x14ac:dyDescent="0.25">
      <c r="A8" s="81" t="s">
        <v>75</v>
      </c>
      <c r="B8" s="110">
        <v>50</v>
      </c>
      <c r="C8" s="111">
        <f>ROUND(1.5*B8,2)</f>
        <v>75</v>
      </c>
      <c r="D8" s="112" t="s">
        <v>23</v>
      </c>
      <c r="E8" s="113">
        <v>8</v>
      </c>
      <c r="F8" s="114">
        <v>30</v>
      </c>
      <c r="G8" s="114">
        <v>40</v>
      </c>
      <c r="H8" s="114">
        <v>32</v>
      </c>
      <c r="I8" s="114">
        <v>10</v>
      </c>
      <c r="J8" s="114">
        <v>10</v>
      </c>
      <c r="K8" s="115">
        <v>8</v>
      </c>
      <c r="L8" s="116">
        <f t="shared" ref="L8:L20" si="0">IF(E8&lt;1,0,ROUND(((($B8*$G8)+($C8*$H8))*$E8)+(IF($D8="Yes",$F8*$B8,0))+($I8*$B8)+($J8*$C8)+($K8*$B8),2))</f>
        <v>38350</v>
      </c>
    </row>
    <row r="9" spans="1:12" x14ac:dyDescent="0.25">
      <c r="A9" s="16" t="s">
        <v>0</v>
      </c>
      <c r="B9" s="46"/>
      <c r="C9" s="17">
        <f t="shared" ref="C9:C20" si="1">ROUND(1.5*B9,2)</f>
        <v>0</v>
      </c>
      <c r="D9" s="48"/>
      <c r="E9" s="49"/>
      <c r="F9" s="18">
        <v>30</v>
      </c>
      <c r="G9" s="18">
        <v>40</v>
      </c>
      <c r="H9" s="18">
        <v>32</v>
      </c>
      <c r="I9" s="18">
        <v>10</v>
      </c>
      <c r="J9" s="18">
        <v>10</v>
      </c>
      <c r="K9" s="19">
        <v>8</v>
      </c>
      <c r="L9" s="39">
        <f t="shared" si="0"/>
        <v>0</v>
      </c>
    </row>
    <row r="10" spans="1:12" x14ac:dyDescent="0.25">
      <c r="A10" s="16" t="s">
        <v>1</v>
      </c>
      <c r="B10" s="46"/>
      <c r="C10" s="17">
        <f t="shared" si="1"/>
        <v>0</v>
      </c>
      <c r="D10" s="48"/>
      <c r="E10" s="49"/>
      <c r="F10" s="18">
        <v>30</v>
      </c>
      <c r="G10" s="18">
        <v>40</v>
      </c>
      <c r="H10" s="18">
        <v>32</v>
      </c>
      <c r="I10" s="18">
        <v>10</v>
      </c>
      <c r="J10" s="18">
        <v>10</v>
      </c>
      <c r="K10" s="19">
        <v>8</v>
      </c>
      <c r="L10" s="39">
        <f t="shared" si="0"/>
        <v>0</v>
      </c>
    </row>
    <row r="11" spans="1:12" x14ac:dyDescent="0.25">
      <c r="A11" s="16" t="s">
        <v>2</v>
      </c>
      <c r="B11" s="46"/>
      <c r="C11" s="17">
        <f t="shared" si="1"/>
        <v>0</v>
      </c>
      <c r="D11" s="48"/>
      <c r="E11" s="49"/>
      <c r="F11" s="18">
        <v>30</v>
      </c>
      <c r="G11" s="18">
        <v>40</v>
      </c>
      <c r="H11" s="18">
        <v>32</v>
      </c>
      <c r="I11" s="18">
        <v>10</v>
      </c>
      <c r="J11" s="18">
        <v>10</v>
      </c>
      <c r="K11" s="19">
        <v>8</v>
      </c>
      <c r="L11" s="39">
        <f t="shared" si="0"/>
        <v>0</v>
      </c>
    </row>
    <row r="12" spans="1:12" x14ac:dyDescent="0.25">
      <c r="A12" s="16" t="s">
        <v>3</v>
      </c>
      <c r="B12" s="46"/>
      <c r="C12" s="17">
        <f t="shared" si="1"/>
        <v>0</v>
      </c>
      <c r="D12" s="48"/>
      <c r="E12" s="49"/>
      <c r="F12" s="18">
        <v>30</v>
      </c>
      <c r="G12" s="18">
        <v>40</v>
      </c>
      <c r="H12" s="18">
        <v>32</v>
      </c>
      <c r="I12" s="18">
        <v>10</v>
      </c>
      <c r="J12" s="18">
        <v>10</v>
      </c>
      <c r="K12" s="19">
        <v>8</v>
      </c>
      <c r="L12" s="39">
        <f t="shared" si="0"/>
        <v>0</v>
      </c>
    </row>
    <row r="13" spans="1:12" x14ac:dyDescent="0.25">
      <c r="A13" s="16" t="s">
        <v>4</v>
      </c>
      <c r="B13" s="46"/>
      <c r="C13" s="17">
        <f t="shared" si="1"/>
        <v>0</v>
      </c>
      <c r="D13" s="48"/>
      <c r="E13" s="49"/>
      <c r="F13" s="18">
        <v>30</v>
      </c>
      <c r="G13" s="18">
        <v>40</v>
      </c>
      <c r="H13" s="18">
        <v>32</v>
      </c>
      <c r="I13" s="18">
        <v>10</v>
      </c>
      <c r="J13" s="18">
        <v>10</v>
      </c>
      <c r="K13" s="19">
        <v>8</v>
      </c>
      <c r="L13" s="39">
        <f t="shared" si="0"/>
        <v>0</v>
      </c>
    </row>
    <row r="14" spans="1:12" x14ac:dyDescent="0.25">
      <c r="A14" s="16" t="s">
        <v>5</v>
      </c>
      <c r="B14" s="46"/>
      <c r="C14" s="17">
        <f t="shared" si="1"/>
        <v>0</v>
      </c>
      <c r="D14" s="48"/>
      <c r="E14" s="49"/>
      <c r="F14" s="18">
        <v>30</v>
      </c>
      <c r="G14" s="18">
        <v>40</v>
      </c>
      <c r="H14" s="18">
        <v>32</v>
      </c>
      <c r="I14" s="18">
        <v>10</v>
      </c>
      <c r="J14" s="18">
        <v>10</v>
      </c>
      <c r="K14" s="19">
        <v>8</v>
      </c>
      <c r="L14" s="39">
        <f t="shared" si="0"/>
        <v>0</v>
      </c>
    </row>
    <row r="15" spans="1:12" x14ac:dyDescent="0.25">
      <c r="A15" s="16" t="s">
        <v>6</v>
      </c>
      <c r="B15" s="46"/>
      <c r="C15" s="17">
        <f t="shared" si="1"/>
        <v>0</v>
      </c>
      <c r="D15" s="48"/>
      <c r="E15" s="49"/>
      <c r="F15" s="18">
        <v>30</v>
      </c>
      <c r="G15" s="18">
        <v>40</v>
      </c>
      <c r="H15" s="18">
        <v>32</v>
      </c>
      <c r="I15" s="18">
        <v>10</v>
      </c>
      <c r="J15" s="18">
        <v>10</v>
      </c>
      <c r="K15" s="19">
        <v>8</v>
      </c>
      <c r="L15" s="39">
        <f t="shared" si="0"/>
        <v>0</v>
      </c>
    </row>
    <row r="16" spans="1:12" x14ac:dyDescent="0.25">
      <c r="A16" s="16" t="s">
        <v>7</v>
      </c>
      <c r="B16" s="46"/>
      <c r="C16" s="17">
        <f t="shared" si="1"/>
        <v>0</v>
      </c>
      <c r="D16" s="48"/>
      <c r="E16" s="49"/>
      <c r="F16" s="18">
        <v>30</v>
      </c>
      <c r="G16" s="18">
        <v>40</v>
      </c>
      <c r="H16" s="18">
        <v>32</v>
      </c>
      <c r="I16" s="18">
        <v>10</v>
      </c>
      <c r="J16" s="18">
        <v>10</v>
      </c>
      <c r="K16" s="19">
        <v>8</v>
      </c>
      <c r="L16" s="39">
        <f t="shared" si="0"/>
        <v>0</v>
      </c>
    </row>
    <row r="17" spans="1:12" x14ac:dyDescent="0.25">
      <c r="A17" s="16" t="s">
        <v>8</v>
      </c>
      <c r="B17" s="46"/>
      <c r="C17" s="17">
        <f t="shared" si="1"/>
        <v>0</v>
      </c>
      <c r="D17" s="48"/>
      <c r="E17" s="49"/>
      <c r="F17" s="18">
        <v>30</v>
      </c>
      <c r="G17" s="18">
        <v>40</v>
      </c>
      <c r="H17" s="18">
        <v>32</v>
      </c>
      <c r="I17" s="18">
        <v>10</v>
      </c>
      <c r="J17" s="18">
        <v>10</v>
      </c>
      <c r="K17" s="19">
        <v>8</v>
      </c>
      <c r="L17" s="39">
        <f t="shared" si="0"/>
        <v>0</v>
      </c>
    </row>
    <row r="18" spans="1:12" x14ac:dyDescent="0.25">
      <c r="A18" s="16" t="s">
        <v>9</v>
      </c>
      <c r="B18" s="46"/>
      <c r="C18" s="17">
        <f t="shared" si="1"/>
        <v>0</v>
      </c>
      <c r="D18" s="48"/>
      <c r="E18" s="49"/>
      <c r="F18" s="18">
        <v>30</v>
      </c>
      <c r="G18" s="18">
        <v>40</v>
      </c>
      <c r="H18" s="18">
        <v>32</v>
      </c>
      <c r="I18" s="18">
        <v>10</v>
      </c>
      <c r="J18" s="18">
        <v>10</v>
      </c>
      <c r="K18" s="19">
        <v>8</v>
      </c>
      <c r="L18" s="39">
        <f t="shared" si="0"/>
        <v>0</v>
      </c>
    </row>
    <row r="19" spans="1:12" x14ac:dyDescent="0.25">
      <c r="A19" s="16" t="s">
        <v>10</v>
      </c>
      <c r="B19" s="46"/>
      <c r="C19" s="17">
        <f t="shared" si="1"/>
        <v>0</v>
      </c>
      <c r="D19" s="48"/>
      <c r="E19" s="49"/>
      <c r="F19" s="18">
        <v>30</v>
      </c>
      <c r="G19" s="18">
        <v>40</v>
      </c>
      <c r="H19" s="18">
        <v>32</v>
      </c>
      <c r="I19" s="18">
        <v>10</v>
      </c>
      <c r="J19" s="18">
        <v>10</v>
      </c>
      <c r="K19" s="19">
        <v>8</v>
      </c>
      <c r="L19" s="39">
        <f t="shared" si="0"/>
        <v>0</v>
      </c>
    </row>
    <row r="20" spans="1:12" ht="15.75" thickBot="1" x14ac:dyDescent="0.3">
      <c r="A20" s="20" t="s">
        <v>11</v>
      </c>
      <c r="B20" s="47"/>
      <c r="C20" s="21">
        <f t="shared" si="1"/>
        <v>0</v>
      </c>
      <c r="D20" s="50"/>
      <c r="E20" s="51"/>
      <c r="F20" s="22">
        <v>30</v>
      </c>
      <c r="G20" s="22">
        <v>40</v>
      </c>
      <c r="H20" s="22">
        <v>32</v>
      </c>
      <c r="I20" s="22">
        <v>10</v>
      </c>
      <c r="J20" s="22">
        <v>10</v>
      </c>
      <c r="K20" s="23">
        <v>8</v>
      </c>
      <c r="L20" s="40">
        <f t="shared" si="0"/>
        <v>0</v>
      </c>
    </row>
    <row r="21" spans="1:12" ht="16.5" thickTop="1" thickBot="1" x14ac:dyDescent="0.3">
      <c r="A21" s="8"/>
      <c r="B21" s="9"/>
      <c r="C21" s="9"/>
      <c r="D21" s="9"/>
      <c r="E21" s="9"/>
      <c r="F21" s="9"/>
      <c r="G21" s="9"/>
      <c r="H21" s="9"/>
      <c r="I21" s="9"/>
      <c r="J21" s="9"/>
      <c r="K21" s="11" t="s">
        <v>22</v>
      </c>
      <c r="L21" s="41">
        <f>SUM(L9:L20)</f>
        <v>0</v>
      </c>
    </row>
  </sheetData>
  <sheetProtection algorithmName="SHA-512" hashValue="YjiNcmwgJq7gwCik04nyms8mg8+aH+38cTzvw+xg2gVPTU5WNEutdqWfDtQ9b4N1EsdzX48FgyHOo2ie4/QCnQ==" saltValue="aPe8g/8GKFuZfZXRL50zEQ==" spinCount="100000" sheet="1" objects="1" scenarios="1"/>
  <mergeCells count="9">
    <mergeCell ref="I6:J6"/>
    <mergeCell ref="L6:L7"/>
    <mergeCell ref="A3:B3"/>
    <mergeCell ref="A2:B2"/>
    <mergeCell ref="A1:B1"/>
    <mergeCell ref="D6:D7"/>
    <mergeCell ref="E6:E7"/>
    <mergeCell ref="B6:C6"/>
    <mergeCell ref="G6:H6"/>
  </mergeCells>
  <phoneticPr fontId="3" type="noConversion"/>
  <dataValidations count="3">
    <dataValidation type="whole" allowBlank="1" showInputMessage="1" showErrorMessage="1" promptTitle="InmsgFullWeek" prompt="A number from 1 to 8 inclusive that reflects how many consecutive weeks of the 8 week field period the staff person will work." sqref="F8:F20" xr:uid="{770A5F78-8C67-411E-B540-DC83151F1A01}">
      <formula1>1</formula1>
      <formula2>8</formula2>
    </dataValidation>
    <dataValidation type="list" allowBlank="1" showDropDown="1" showInputMessage="1" showErrorMessage="1" errorTitle="ErrMsg1st" error="Must select yes or no. The input is case sensitive" promptTitle="InMsg1stWeek" prompt="If available in the first week, change to yes. If this person is not available the first week then enter no. If this person is not available at all then leave this blank. The input is case sensitive" sqref="D8:D20" xr:uid="{4EC3E9F7-445E-49EC-8C77-D400E7AD93F9}">
      <formula1>"yes, no"</formula1>
    </dataValidation>
    <dataValidation type="whole" allowBlank="1" showInputMessage="1" showErrorMessage="1" errorTitle="ErrMsgFullWeek" error="Enter a number from 1 to 8 inclusive" promptTitle="InmsgFullWeek" prompt="A number from 1 to 8 inclusive that reflects how many consecutive weeks of the 8 week field period the staff person will work. If this person is not available then leave this blank" sqref="E8:E20" xr:uid="{E7CA5CD4-71A0-49FF-B8E9-8EBAAD5DC999}">
      <formula1>1</formula1>
      <formula2>8</formula2>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882A-F7CC-479B-B19B-6FB63412822A}">
  <dimension ref="A1:K21"/>
  <sheetViews>
    <sheetView workbookViewId="0">
      <selection sqref="A1:B1"/>
    </sheetView>
  </sheetViews>
  <sheetFormatPr defaultRowHeight="15" x14ac:dyDescent="0.25"/>
  <cols>
    <col min="1" max="1" width="22.140625" customWidth="1"/>
    <col min="2" max="10" width="12.140625" customWidth="1"/>
    <col min="11" max="11" width="14.42578125" customWidth="1"/>
  </cols>
  <sheetData>
    <row r="1" spans="1:11" x14ac:dyDescent="0.25">
      <c r="A1" s="99" t="s">
        <v>43</v>
      </c>
      <c r="B1" s="99"/>
      <c r="C1" s="5"/>
    </row>
    <row r="2" spans="1:11" x14ac:dyDescent="0.25">
      <c r="A2" s="99" t="s">
        <v>40</v>
      </c>
      <c r="B2" s="99"/>
      <c r="C2" s="1"/>
    </row>
    <row r="3" spans="1:11" x14ac:dyDescent="0.25">
      <c r="A3" s="99" t="s">
        <v>41</v>
      </c>
      <c r="B3" s="99"/>
      <c r="C3" s="2"/>
    </row>
    <row r="5" spans="1:11" ht="15.75" thickBot="1" x14ac:dyDescent="0.3"/>
    <row r="6" spans="1:11" ht="30" customHeight="1" x14ac:dyDescent="0.25">
      <c r="A6" s="3"/>
      <c r="B6" s="108" t="s">
        <v>20</v>
      </c>
      <c r="C6" s="100" t="s">
        <v>18</v>
      </c>
      <c r="D6" s="100" t="s">
        <v>31</v>
      </c>
      <c r="E6" s="100" t="s">
        <v>24</v>
      </c>
      <c r="F6" s="100" t="s">
        <v>25</v>
      </c>
      <c r="G6" s="100" t="s">
        <v>26</v>
      </c>
      <c r="H6" s="100" t="s">
        <v>27</v>
      </c>
      <c r="I6" s="100" t="s">
        <v>28</v>
      </c>
      <c r="J6" s="104" t="s">
        <v>29</v>
      </c>
      <c r="K6" s="106" t="s">
        <v>30</v>
      </c>
    </row>
    <row r="7" spans="1:11" ht="15.75" thickBot="1" x14ac:dyDescent="0.3">
      <c r="A7" s="4" t="s">
        <v>77</v>
      </c>
      <c r="B7" s="109"/>
      <c r="C7" s="101"/>
      <c r="D7" s="101"/>
      <c r="E7" s="101"/>
      <c r="F7" s="101"/>
      <c r="G7" s="101"/>
      <c r="H7" s="101"/>
      <c r="I7" s="101"/>
      <c r="J7" s="105"/>
      <c r="K7" s="107"/>
    </row>
    <row r="8" spans="1:11" x14ac:dyDescent="0.25">
      <c r="A8" s="81" t="s">
        <v>75</v>
      </c>
      <c r="B8" s="117" t="str">
        <f>IF(_xlfn.XLOOKUP('Step 2-Expenses'!$A8,'Step 1-Labor'!$A$8:$A$20,'Step 1-Labor'!D$8:D$20)=0,"",_xlfn.XLOOKUP('Step 2-Expenses'!$A8,'Step 1-Labor'!$A$8:$A$20,'Step 1-Labor'!D$8:D$20))</f>
        <v>yes</v>
      </c>
      <c r="C8" s="114">
        <f>IF(_xlfn.XLOOKUP('Step 2-Expenses'!$A8,'Step 1-Labor'!$A$8:$A$20,'Step 1-Labor'!E$8:E$20)=0,"",_xlfn.XLOOKUP('Step 2-Expenses'!$A8,'Step 1-Labor'!$A$8:$A$20,'Step 1-Labor'!E$8:E$20))</f>
        <v>8</v>
      </c>
      <c r="D8" s="114">
        <f>IF(AND(OR(B8="yes",B8="no"),C8&gt;0),1,0)</f>
        <v>1</v>
      </c>
      <c r="E8" s="118">
        <f>IFERROR(IF($B8="yes",3,0)+($C8*7)+D8,0)</f>
        <v>60</v>
      </c>
      <c r="F8" s="119">
        <v>79</v>
      </c>
      <c r="G8" s="120">
        <v>2000</v>
      </c>
      <c r="H8" s="120">
        <v>150</v>
      </c>
      <c r="I8" s="120">
        <v>150</v>
      </c>
      <c r="J8" s="121">
        <v>200</v>
      </c>
      <c r="K8" s="116">
        <f>($E8*$F8)+SUM(G8:J8)</f>
        <v>7240</v>
      </c>
    </row>
    <row r="9" spans="1:11" x14ac:dyDescent="0.25">
      <c r="A9" s="16" t="s">
        <v>0</v>
      </c>
      <c r="B9" s="33" t="str">
        <f>IF(_xlfn.XLOOKUP('Step 2-Expenses'!$A9,'Step 1-Labor'!$A$8:$A$20,'Step 1-Labor'!D$8:D$20)=0,"",_xlfn.XLOOKUP('Step 2-Expenses'!$A9,'Step 1-Labor'!$A$8:$A$20,'Step 1-Labor'!D$8:D$20))</f>
        <v/>
      </c>
      <c r="C9" s="18" t="str">
        <f>IF(_xlfn.XLOOKUP('Step 2-Expenses'!$A9,'Step 1-Labor'!$A$8:$A$20,'Step 1-Labor'!E$8:E$20)=0,"",_xlfn.XLOOKUP('Step 2-Expenses'!$A9,'Step 1-Labor'!$A$8:$A$20,'Step 1-Labor'!E$8:E$20))</f>
        <v/>
      </c>
      <c r="D9" s="18">
        <f t="shared" ref="D9:D20" si="0">IF(AND(OR(B9="yes",B9="no"),C9&gt;0),1,0)</f>
        <v>0</v>
      </c>
      <c r="E9" s="34">
        <f t="shared" ref="E9:E20" si="1">IFERROR(IF($B9="yes",3,0)+($C9*7)+D9,0)</f>
        <v>0</v>
      </c>
      <c r="F9" s="35">
        <v>79</v>
      </c>
      <c r="G9" s="42"/>
      <c r="H9" s="42"/>
      <c r="I9" s="42"/>
      <c r="J9" s="43"/>
      <c r="K9" s="39">
        <f t="shared" ref="K9:K20" si="2">($E9*$F9)+SUM(G9:J9)</f>
        <v>0</v>
      </c>
    </row>
    <row r="10" spans="1:11" x14ac:dyDescent="0.25">
      <c r="A10" s="16" t="s">
        <v>1</v>
      </c>
      <c r="B10" s="33" t="str">
        <f>IF(_xlfn.XLOOKUP('Step 2-Expenses'!$A10,'Step 1-Labor'!$A$8:$A$20,'Step 1-Labor'!D$8:D$20)=0,"",_xlfn.XLOOKUP('Step 2-Expenses'!$A10,'Step 1-Labor'!$A$8:$A$20,'Step 1-Labor'!D$8:D$20))</f>
        <v/>
      </c>
      <c r="C10" s="18" t="str">
        <f>IF(_xlfn.XLOOKUP('Step 2-Expenses'!$A10,'Step 1-Labor'!$A$8:$A$20,'Step 1-Labor'!E$8:E$20)=0,"",_xlfn.XLOOKUP('Step 2-Expenses'!$A10,'Step 1-Labor'!$A$8:$A$20,'Step 1-Labor'!E$8:E$20))</f>
        <v/>
      </c>
      <c r="D10" s="18">
        <f t="shared" si="0"/>
        <v>0</v>
      </c>
      <c r="E10" s="34">
        <f t="shared" si="1"/>
        <v>0</v>
      </c>
      <c r="F10" s="35">
        <v>79</v>
      </c>
      <c r="G10" s="42"/>
      <c r="H10" s="42"/>
      <c r="I10" s="42"/>
      <c r="J10" s="43"/>
      <c r="K10" s="39">
        <f t="shared" si="2"/>
        <v>0</v>
      </c>
    </row>
    <row r="11" spans="1:11" x14ac:dyDescent="0.25">
      <c r="A11" s="16" t="s">
        <v>2</v>
      </c>
      <c r="B11" s="33" t="str">
        <f>IF(_xlfn.XLOOKUP('Step 2-Expenses'!$A11,'Step 1-Labor'!$A$8:$A$20,'Step 1-Labor'!D$8:D$20)=0,"",_xlfn.XLOOKUP('Step 2-Expenses'!$A11,'Step 1-Labor'!$A$8:$A$20,'Step 1-Labor'!D$8:D$20))</f>
        <v/>
      </c>
      <c r="C11" s="18" t="str">
        <f>IF(_xlfn.XLOOKUP('Step 2-Expenses'!$A11,'Step 1-Labor'!$A$8:$A$20,'Step 1-Labor'!E$8:E$20)=0,"",_xlfn.XLOOKUP('Step 2-Expenses'!$A11,'Step 1-Labor'!$A$8:$A$20,'Step 1-Labor'!E$8:E$20))</f>
        <v/>
      </c>
      <c r="D11" s="18">
        <f t="shared" si="0"/>
        <v>0</v>
      </c>
      <c r="E11" s="34">
        <f t="shared" si="1"/>
        <v>0</v>
      </c>
      <c r="F11" s="35">
        <v>79</v>
      </c>
      <c r="G11" s="42"/>
      <c r="H11" s="42"/>
      <c r="I11" s="42"/>
      <c r="J11" s="43"/>
      <c r="K11" s="39">
        <f t="shared" si="2"/>
        <v>0</v>
      </c>
    </row>
    <row r="12" spans="1:11" x14ac:dyDescent="0.25">
      <c r="A12" s="16" t="s">
        <v>3</v>
      </c>
      <c r="B12" s="33" t="str">
        <f>IF(_xlfn.XLOOKUP('Step 2-Expenses'!$A12,'Step 1-Labor'!$A$8:$A$20,'Step 1-Labor'!D$8:D$20)=0,"",_xlfn.XLOOKUP('Step 2-Expenses'!$A12,'Step 1-Labor'!$A$8:$A$20,'Step 1-Labor'!D$8:D$20))</f>
        <v/>
      </c>
      <c r="C12" s="18" t="str">
        <f>IF(_xlfn.XLOOKUP('Step 2-Expenses'!$A12,'Step 1-Labor'!$A$8:$A$20,'Step 1-Labor'!E$8:E$20)=0,"",_xlfn.XLOOKUP('Step 2-Expenses'!$A12,'Step 1-Labor'!$A$8:$A$20,'Step 1-Labor'!E$8:E$20))</f>
        <v/>
      </c>
      <c r="D12" s="18">
        <f t="shared" si="0"/>
        <v>0</v>
      </c>
      <c r="E12" s="34">
        <f t="shared" si="1"/>
        <v>0</v>
      </c>
      <c r="F12" s="35">
        <v>79</v>
      </c>
      <c r="G12" s="42"/>
      <c r="H12" s="42"/>
      <c r="I12" s="42"/>
      <c r="J12" s="43"/>
      <c r="K12" s="39">
        <f t="shared" si="2"/>
        <v>0</v>
      </c>
    </row>
    <row r="13" spans="1:11" x14ac:dyDescent="0.25">
      <c r="A13" s="16" t="s">
        <v>4</v>
      </c>
      <c r="B13" s="33" t="str">
        <f>IF(_xlfn.XLOOKUP('Step 2-Expenses'!$A13,'Step 1-Labor'!$A$8:$A$20,'Step 1-Labor'!D$8:D$20)=0,"",_xlfn.XLOOKUP('Step 2-Expenses'!$A13,'Step 1-Labor'!$A$8:$A$20,'Step 1-Labor'!D$8:D$20))</f>
        <v/>
      </c>
      <c r="C13" s="18" t="str">
        <f>IF(_xlfn.XLOOKUP('Step 2-Expenses'!$A13,'Step 1-Labor'!$A$8:$A$20,'Step 1-Labor'!E$8:E$20)=0,"",_xlfn.XLOOKUP('Step 2-Expenses'!$A13,'Step 1-Labor'!$A$8:$A$20,'Step 1-Labor'!E$8:E$20))</f>
        <v/>
      </c>
      <c r="D13" s="18">
        <f t="shared" si="0"/>
        <v>0</v>
      </c>
      <c r="E13" s="34">
        <f t="shared" si="1"/>
        <v>0</v>
      </c>
      <c r="F13" s="35">
        <v>79</v>
      </c>
      <c r="G13" s="42"/>
      <c r="H13" s="42"/>
      <c r="I13" s="42"/>
      <c r="J13" s="43"/>
      <c r="K13" s="39">
        <f t="shared" si="2"/>
        <v>0</v>
      </c>
    </row>
    <row r="14" spans="1:11" x14ac:dyDescent="0.25">
      <c r="A14" s="16" t="s">
        <v>5</v>
      </c>
      <c r="B14" s="33" t="str">
        <f>IF(_xlfn.XLOOKUP('Step 2-Expenses'!$A14,'Step 1-Labor'!$A$8:$A$20,'Step 1-Labor'!D$8:D$20)=0,"",_xlfn.XLOOKUP('Step 2-Expenses'!$A14,'Step 1-Labor'!$A$8:$A$20,'Step 1-Labor'!D$8:D$20))</f>
        <v/>
      </c>
      <c r="C14" s="18" t="str">
        <f>IF(_xlfn.XLOOKUP('Step 2-Expenses'!$A14,'Step 1-Labor'!$A$8:$A$20,'Step 1-Labor'!E$8:E$20)=0,"",_xlfn.XLOOKUP('Step 2-Expenses'!$A14,'Step 1-Labor'!$A$8:$A$20,'Step 1-Labor'!E$8:E$20))</f>
        <v/>
      </c>
      <c r="D14" s="18">
        <f t="shared" si="0"/>
        <v>0</v>
      </c>
      <c r="E14" s="34">
        <f t="shared" si="1"/>
        <v>0</v>
      </c>
      <c r="F14" s="35">
        <v>79</v>
      </c>
      <c r="G14" s="42"/>
      <c r="H14" s="42"/>
      <c r="I14" s="42"/>
      <c r="J14" s="43"/>
      <c r="K14" s="39">
        <f t="shared" si="2"/>
        <v>0</v>
      </c>
    </row>
    <row r="15" spans="1:11" x14ac:dyDescent="0.25">
      <c r="A15" s="16" t="s">
        <v>6</v>
      </c>
      <c r="B15" s="33" t="str">
        <f>IF(_xlfn.XLOOKUP('Step 2-Expenses'!$A15,'Step 1-Labor'!$A$8:$A$20,'Step 1-Labor'!D$8:D$20)=0,"",_xlfn.XLOOKUP('Step 2-Expenses'!$A15,'Step 1-Labor'!$A$8:$A$20,'Step 1-Labor'!D$8:D$20))</f>
        <v/>
      </c>
      <c r="C15" s="18" t="str">
        <f>IF(_xlfn.XLOOKUP('Step 2-Expenses'!$A15,'Step 1-Labor'!$A$8:$A$20,'Step 1-Labor'!E$8:E$20)=0,"",_xlfn.XLOOKUP('Step 2-Expenses'!$A15,'Step 1-Labor'!$A$8:$A$20,'Step 1-Labor'!E$8:E$20))</f>
        <v/>
      </c>
      <c r="D15" s="18">
        <f t="shared" si="0"/>
        <v>0</v>
      </c>
      <c r="E15" s="34">
        <f t="shared" si="1"/>
        <v>0</v>
      </c>
      <c r="F15" s="35">
        <v>79</v>
      </c>
      <c r="G15" s="42"/>
      <c r="H15" s="42"/>
      <c r="I15" s="42"/>
      <c r="J15" s="43"/>
      <c r="K15" s="39">
        <f t="shared" si="2"/>
        <v>0</v>
      </c>
    </row>
    <row r="16" spans="1:11" x14ac:dyDescent="0.25">
      <c r="A16" s="16" t="s">
        <v>7</v>
      </c>
      <c r="B16" s="33" t="str">
        <f>IF(_xlfn.XLOOKUP('Step 2-Expenses'!$A16,'Step 1-Labor'!$A$8:$A$20,'Step 1-Labor'!D$8:D$20)=0,"",_xlfn.XLOOKUP('Step 2-Expenses'!$A16,'Step 1-Labor'!$A$8:$A$20,'Step 1-Labor'!D$8:D$20))</f>
        <v/>
      </c>
      <c r="C16" s="18" t="str">
        <f>IF(_xlfn.XLOOKUP('Step 2-Expenses'!$A16,'Step 1-Labor'!$A$8:$A$20,'Step 1-Labor'!E$8:E$20)=0,"",_xlfn.XLOOKUP('Step 2-Expenses'!$A16,'Step 1-Labor'!$A$8:$A$20,'Step 1-Labor'!E$8:E$20))</f>
        <v/>
      </c>
      <c r="D16" s="18">
        <f t="shared" si="0"/>
        <v>0</v>
      </c>
      <c r="E16" s="34">
        <f t="shared" si="1"/>
        <v>0</v>
      </c>
      <c r="F16" s="35">
        <v>79</v>
      </c>
      <c r="G16" s="42"/>
      <c r="H16" s="42"/>
      <c r="I16" s="42"/>
      <c r="J16" s="43"/>
      <c r="K16" s="39">
        <f t="shared" si="2"/>
        <v>0</v>
      </c>
    </row>
    <row r="17" spans="1:11" x14ac:dyDescent="0.25">
      <c r="A17" s="16" t="s">
        <v>8</v>
      </c>
      <c r="B17" s="33" t="str">
        <f>IF(_xlfn.XLOOKUP('Step 2-Expenses'!$A17,'Step 1-Labor'!$A$8:$A$20,'Step 1-Labor'!D$8:D$20)=0,"",_xlfn.XLOOKUP('Step 2-Expenses'!$A17,'Step 1-Labor'!$A$8:$A$20,'Step 1-Labor'!D$8:D$20))</f>
        <v/>
      </c>
      <c r="C17" s="18" t="str">
        <f>IF(_xlfn.XLOOKUP('Step 2-Expenses'!$A17,'Step 1-Labor'!$A$8:$A$20,'Step 1-Labor'!E$8:E$20)=0,"",_xlfn.XLOOKUP('Step 2-Expenses'!$A17,'Step 1-Labor'!$A$8:$A$20,'Step 1-Labor'!E$8:E$20))</f>
        <v/>
      </c>
      <c r="D17" s="18">
        <f t="shared" si="0"/>
        <v>0</v>
      </c>
      <c r="E17" s="34">
        <f t="shared" si="1"/>
        <v>0</v>
      </c>
      <c r="F17" s="35">
        <v>79</v>
      </c>
      <c r="G17" s="42"/>
      <c r="H17" s="42"/>
      <c r="I17" s="42"/>
      <c r="J17" s="43"/>
      <c r="K17" s="39">
        <f t="shared" si="2"/>
        <v>0</v>
      </c>
    </row>
    <row r="18" spans="1:11" x14ac:dyDescent="0.25">
      <c r="A18" s="16" t="s">
        <v>9</v>
      </c>
      <c r="B18" s="33" t="str">
        <f>IF(_xlfn.XLOOKUP('Step 2-Expenses'!$A18,'Step 1-Labor'!$A$8:$A$20,'Step 1-Labor'!D$8:D$20)=0,"",_xlfn.XLOOKUP('Step 2-Expenses'!$A18,'Step 1-Labor'!$A$8:$A$20,'Step 1-Labor'!D$8:D$20))</f>
        <v/>
      </c>
      <c r="C18" s="18" t="str">
        <f>IF(_xlfn.XLOOKUP('Step 2-Expenses'!$A18,'Step 1-Labor'!$A$8:$A$20,'Step 1-Labor'!E$8:E$20)=0,"",_xlfn.XLOOKUP('Step 2-Expenses'!$A18,'Step 1-Labor'!$A$8:$A$20,'Step 1-Labor'!E$8:E$20))</f>
        <v/>
      </c>
      <c r="D18" s="18">
        <f t="shared" si="0"/>
        <v>0</v>
      </c>
      <c r="E18" s="34">
        <f t="shared" si="1"/>
        <v>0</v>
      </c>
      <c r="F18" s="35">
        <v>79</v>
      </c>
      <c r="G18" s="42"/>
      <c r="H18" s="42"/>
      <c r="I18" s="42"/>
      <c r="J18" s="43"/>
      <c r="K18" s="39">
        <f t="shared" si="2"/>
        <v>0</v>
      </c>
    </row>
    <row r="19" spans="1:11" x14ac:dyDescent="0.25">
      <c r="A19" s="16" t="s">
        <v>10</v>
      </c>
      <c r="B19" s="33" t="str">
        <f>IF(_xlfn.XLOOKUP('Step 2-Expenses'!$A19,'Step 1-Labor'!$A$8:$A$20,'Step 1-Labor'!D$8:D$20)=0,"",_xlfn.XLOOKUP('Step 2-Expenses'!$A19,'Step 1-Labor'!$A$8:$A$20,'Step 1-Labor'!D$8:D$20))</f>
        <v/>
      </c>
      <c r="C19" s="18" t="str">
        <f>IF(_xlfn.XLOOKUP('Step 2-Expenses'!$A19,'Step 1-Labor'!$A$8:$A$20,'Step 1-Labor'!E$8:E$20)=0,"",_xlfn.XLOOKUP('Step 2-Expenses'!$A19,'Step 1-Labor'!$A$8:$A$20,'Step 1-Labor'!E$8:E$20))</f>
        <v/>
      </c>
      <c r="D19" s="18">
        <f t="shared" si="0"/>
        <v>0</v>
      </c>
      <c r="E19" s="34">
        <f t="shared" si="1"/>
        <v>0</v>
      </c>
      <c r="F19" s="35">
        <v>79</v>
      </c>
      <c r="G19" s="42"/>
      <c r="H19" s="42"/>
      <c r="I19" s="42"/>
      <c r="J19" s="43"/>
      <c r="K19" s="39">
        <f t="shared" si="2"/>
        <v>0</v>
      </c>
    </row>
    <row r="20" spans="1:11" ht="15.75" thickBot="1" x14ac:dyDescent="0.3">
      <c r="A20" s="20" t="s">
        <v>11</v>
      </c>
      <c r="B20" s="36" t="str">
        <f>IF(_xlfn.XLOOKUP('Step 2-Expenses'!$A20,'Step 1-Labor'!$A$8:$A$20,'Step 1-Labor'!D$8:D$20)=0,"",_xlfn.XLOOKUP('Step 2-Expenses'!$A20,'Step 1-Labor'!$A$8:$A$20,'Step 1-Labor'!D$8:D$20))</f>
        <v/>
      </c>
      <c r="C20" s="22" t="str">
        <f>IF(_xlfn.XLOOKUP('Step 2-Expenses'!$A20,'Step 1-Labor'!$A$8:$A$20,'Step 1-Labor'!E$8:E$20)=0,"",_xlfn.XLOOKUP('Step 2-Expenses'!$A20,'Step 1-Labor'!$A$8:$A$20,'Step 1-Labor'!E$8:E$20))</f>
        <v/>
      </c>
      <c r="D20" s="22">
        <f t="shared" si="0"/>
        <v>0</v>
      </c>
      <c r="E20" s="37">
        <f t="shared" si="1"/>
        <v>0</v>
      </c>
      <c r="F20" s="38">
        <v>79</v>
      </c>
      <c r="G20" s="44"/>
      <c r="H20" s="44"/>
      <c r="I20" s="44"/>
      <c r="J20" s="45"/>
      <c r="K20" s="40">
        <f t="shared" si="2"/>
        <v>0</v>
      </c>
    </row>
    <row r="21" spans="1:11" ht="16.5" thickTop="1" thickBot="1" x14ac:dyDescent="0.3">
      <c r="A21" s="12"/>
      <c r="B21" s="10"/>
      <c r="C21" s="13"/>
      <c r="D21" s="13"/>
      <c r="E21" s="10"/>
      <c r="F21" s="10"/>
      <c r="G21" s="10"/>
      <c r="H21" s="10"/>
      <c r="I21" s="10"/>
      <c r="J21" s="11" t="s">
        <v>22</v>
      </c>
      <c r="K21" s="41">
        <f>SUM(K9:K20)</f>
        <v>0</v>
      </c>
    </row>
  </sheetData>
  <sheetProtection algorithmName="SHA-512" hashValue="Bbn15SCDsTcnHjGGxOutdGb9rgsyjQxsffiu5u4TwrtPIDXT8nwAQMmd8FAv+iJGuSn0eLqvMTa+UKH+eYJudw==" saltValue="bH3pjOCleEtBeFbhS2ItGw==" spinCount="100000" sheet="1" objects="1" scenarios="1"/>
  <mergeCells count="13">
    <mergeCell ref="H6:H7"/>
    <mergeCell ref="I6:I7"/>
    <mergeCell ref="J6:J7"/>
    <mergeCell ref="K6:K7"/>
    <mergeCell ref="A1:B1"/>
    <mergeCell ref="A2:B2"/>
    <mergeCell ref="A3:B3"/>
    <mergeCell ref="B6:B7"/>
    <mergeCell ref="C6:C7"/>
    <mergeCell ref="D6:D7"/>
    <mergeCell ref="E6:E7"/>
    <mergeCell ref="F6:F7"/>
    <mergeCell ref="G6:G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2FA40-90A4-496C-88F9-1CC0ACA93E85}">
  <dimension ref="A1:F5"/>
  <sheetViews>
    <sheetView workbookViewId="0"/>
  </sheetViews>
  <sheetFormatPr defaultRowHeight="15" x14ac:dyDescent="0.25"/>
  <cols>
    <col min="1" max="1" width="9.140625" style="122"/>
    <col min="2" max="6" width="12.140625" style="122" customWidth="1"/>
    <col min="7" max="16384" width="9.140625" style="122"/>
  </cols>
  <sheetData>
    <row r="1" spans="1:6" x14ac:dyDescent="0.25">
      <c r="A1" s="122" t="s">
        <v>82</v>
      </c>
    </row>
    <row r="3" spans="1:6" x14ac:dyDescent="0.25">
      <c r="A3" s="123" t="s">
        <v>81</v>
      </c>
      <c r="B3" s="123"/>
      <c r="C3" s="123"/>
      <c r="D3" s="123"/>
      <c r="E3" s="123"/>
      <c r="F3" s="123"/>
    </row>
    <row r="4" spans="1:6" ht="45" x14ac:dyDescent="0.25">
      <c r="A4" s="123" t="s">
        <v>77</v>
      </c>
      <c r="B4" s="124" t="s">
        <v>20</v>
      </c>
      <c r="C4" s="124" t="s">
        <v>18</v>
      </c>
      <c r="D4" s="124" t="s">
        <v>78</v>
      </c>
      <c r="E4" s="124" t="s">
        <v>79</v>
      </c>
      <c r="F4" s="124" t="s">
        <v>80</v>
      </c>
    </row>
    <row r="5" spans="1:6" x14ac:dyDescent="0.25">
      <c r="A5" s="125" t="s">
        <v>75</v>
      </c>
      <c r="B5" s="125" t="s">
        <v>23</v>
      </c>
      <c r="C5" s="125">
        <v>8</v>
      </c>
      <c r="D5" s="125">
        <f>IF($B5="yes",1,0)+$C5</f>
        <v>9</v>
      </c>
      <c r="E5" s="126">
        <v>100</v>
      </c>
      <c r="F5" s="127">
        <f>D5*E5</f>
        <v>900</v>
      </c>
    </row>
  </sheetData>
  <sheetProtection algorithmName="SHA-512" hashValue="x1V7IupB+2Y4/A5s+Aj+tnoBhe8nqukkeFNk1pLdcZOWQi9oCWEKe+/dobP/yrPIkN4g6fWL8KMj/MAvKWBUeQ==" saltValue="4cI7r/Hc80CqZJvANoJA0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CAE37-25AB-4C53-858C-21FC3AE5AF4B}">
  <dimension ref="A1:H21"/>
  <sheetViews>
    <sheetView tabSelected="1" workbookViewId="0">
      <selection sqref="A1:B1"/>
    </sheetView>
  </sheetViews>
  <sheetFormatPr defaultRowHeight="15" x14ac:dyDescent="0.25"/>
  <cols>
    <col min="1" max="1" width="22.140625" customWidth="1"/>
    <col min="2" max="5" width="12.140625" customWidth="1"/>
    <col min="6" max="6" width="20.5703125" bestFit="1" customWidth="1"/>
    <col min="7" max="8" width="15.7109375" customWidth="1"/>
    <col min="10" max="10" width="20.5703125" bestFit="1" customWidth="1"/>
    <col min="11" max="11" width="14.28515625" customWidth="1"/>
    <col min="12" max="12" width="20.5703125" bestFit="1" customWidth="1"/>
    <col min="13" max="13" width="13.7109375" customWidth="1"/>
    <col min="16" max="16" width="15.42578125" bestFit="1" customWidth="1"/>
  </cols>
  <sheetData>
    <row r="1" spans="1:8" x14ac:dyDescent="0.25">
      <c r="A1" s="99" t="s">
        <v>43</v>
      </c>
      <c r="B1" s="99"/>
      <c r="C1" s="5"/>
    </row>
    <row r="2" spans="1:8" x14ac:dyDescent="0.25">
      <c r="A2" s="99" t="s">
        <v>40</v>
      </c>
      <c r="B2" s="99"/>
      <c r="C2" s="1"/>
    </row>
    <row r="3" spans="1:8" x14ac:dyDescent="0.25">
      <c r="A3" s="99" t="s">
        <v>41</v>
      </c>
      <c r="B3" s="99"/>
      <c r="C3" s="2"/>
    </row>
    <row r="4" spans="1:8" ht="15.75" thickBot="1" x14ac:dyDescent="0.3">
      <c r="A4" s="14" t="s">
        <v>42</v>
      </c>
      <c r="C4" s="7"/>
    </row>
    <row r="5" spans="1:8" ht="15.75" thickBot="1" x14ac:dyDescent="0.3">
      <c r="F5" s="86"/>
      <c r="G5" s="93" t="s">
        <v>75</v>
      </c>
      <c r="H5" s="87" t="s">
        <v>76</v>
      </c>
    </row>
    <row r="6" spans="1:8" x14ac:dyDescent="0.25">
      <c r="A6" s="3"/>
      <c r="B6" s="108" t="s">
        <v>32</v>
      </c>
      <c r="C6" s="104" t="s">
        <v>33</v>
      </c>
      <c r="D6" s="106" t="s">
        <v>34</v>
      </c>
      <c r="F6" s="82" t="s">
        <v>35</v>
      </c>
      <c r="G6" s="90">
        <f>'Step 1-Labor'!L8</f>
        <v>38350</v>
      </c>
      <c r="H6" s="89">
        <f>'Step 1-Labor'!L21</f>
        <v>0</v>
      </c>
    </row>
    <row r="7" spans="1:8" ht="15.75" thickBot="1" x14ac:dyDescent="0.3">
      <c r="A7" s="4" t="s">
        <v>77</v>
      </c>
      <c r="B7" s="109"/>
      <c r="C7" s="105"/>
      <c r="D7" s="107"/>
      <c r="F7" s="82" t="s">
        <v>36</v>
      </c>
      <c r="G7" s="90">
        <f>'Step 2-Expenses'!K8</f>
        <v>7240</v>
      </c>
      <c r="H7" s="89">
        <f>'Step 2-Expenses'!K21</f>
        <v>0</v>
      </c>
    </row>
    <row r="8" spans="1:8" x14ac:dyDescent="0.25">
      <c r="A8" s="15" t="s">
        <v>75</v>
      </c>
      <c r="B8" s="24">
        <f>IF(_xlfn.XLOOKUP($A8,'Step 1-Labor'!$A$8:$A$20,'Step 1-Labor'!D$8:D$20)="yes",1,0)</f>
        <v>1</v>
      </c>
      <c r="C8" s="25">
        <f>_xlfn.XLOOKUP($A8,'Step 1-Labor'!$A$8:$A$20,'Step 1-Labor'!E$8:E$20)*48</f>
        <v>384</v>
      </c>
      <c r="D8" s="26">
        <f t="shared" ref="D8:D20" si="0">SUM($B8:$C8)</f>
        <v>385</v>
      </c>
      <c r="F8" s="83" t="s">
        <v>37</v>
      </c>
      <c r="G8" s="91">
        <f>'Step 3-Additional Costs'!F5</f>
        <v>900</v>
      </c>
      <c r="H8" s="84"/>
    </row>
    <row r="9" spans="1:8" x14ac:dyDescent="0.25">
      <c r="A9" s="16" t="s">
        <v>0</v>
      </c>
      <c r="B9" s="27">
        <f>IF(_xlfn.XLOOKUP($A9,'Step 1-Labor'!$A$8:$A$20,'Step 1-Labor'!$D$8:$D$20)="yes",1,0)</f>
        <v>0</v>
      </c>
      <c r="C9" s="28">
        <f>_xlfn.XLOOKUP($A9,'Step 1-Labor'!$A$8:$A$20,'Step 1-Labor'!E$8:E$20)*48</f>
        <v>0</v>
      </c>
      <c r="D9" s="29">
        <f t="shared" si="0"/>
        <v>0</v>
      </c>
      <c r="F9" s="82" t="s">
        <v>38</v>
      </c>
      <c r="G9" s="90">
        <f>SUM(G6:G8)</f>
        <v>46490</v>
      </c>
      <c r="H9" s="89">
        <f>SUM(H6:H8)</f>
        <v>0</v>
      </c>
    </row>
    <row r="10" spans="1:8" ht="15.75" thickBot="1" x14ac:dyDescent="0.3">
      <c r="A10" s="16" t="s">
        <v>1</v>
      </c>
      <c r="B10" s="27">
        <f>IF(_xlfn.XLOOKUP($A10,'Step 1-Labor'!$A$8:$A$20,'Step 1-Labor'!$D$8:$D$20)="yes",1,0)</f>
        <v>0</v>
      </c>
      <c r="C10" s="28">
        <f>_xlfn.XLOOKUP($A10,'Step 1-Labor'!$A$8:$A$20,'Step 1-Labor'!E$8:E$20)*48</f>
        <v>0</v>
      </c>
      <c r="D10" s="29">
        <f t="shared" si="0"/>
        <v>0</v>
      </c>
      <c r="F10" s="85" t="s">
        <v>39</v>
      </c>
      <c r="G10" s="92">
        <f>IFERROR(G9/$D$8,0)</f>
        <v>120.75324675324676</v>
      </c>
      <c r="H10" s="88">
        <f>IFERROR(H9/$D$21,0)</f>
        <v>0</v>
      </c>
    </row>
    <row r="11" spans="1:8" x14ac:dyDescent="0.25">
      <c r="A11" s="16" t="s">
        <v>2</v>
      </c>
      <c r="B11" s="27">
        <f>IF(_xlfn.XLOOKUP($A11,'Step 1-Labor'!$A$8:$A$20,'Step 1-Labor'!$D$8:$D$20)="yes",1,0)</f>
        <v>0</v>
      </c>
      <c r="C11" s="28">
        <f>_xlfn.XLOOKUP($A11,'Step 1-Labor'!$A$8:$A$20,'Step 1-Labor'!E$8:E$20)*48</f>
        <v>0</v>
      </c>
      <c r="D11" s="29">
        <f t="shared" si="0"/>
        <v>0</v>
      </c>
    </row>
    <row r="12" spans="1:8" x14ac:dyDescent="0.25">
      <c r="A12" s="16" t="s">
        <v>3</v>
      </c>
      <c r="B12" s="27">
        <f>IF(_xlfn.XLOOKUP($A12,'Step 1-Labor'!$A$8:$A$20,'Step 1-Labor'!$D$8:$D$20)="yes",1,0)</f>
        <v>0</v>
      </c>
      <c r="C12" s="28">
        <f>_xlfn.XLOOKUP($A12,'Step 1-Labor'!$A$8:$A$20,'Step 1-Labor'!E$8:E$20)*48</f>
        <v>0</v>
      </c>
      <c r="D12" s="29">
        <f t="shared" si="0"/>
        <v>0</v>
      </c>
    </row>
    <row r="13" spans="1:8" x14ac:dyDescent="0.25">
      <c r="A13" s="16" t="s">
        <v>4</v>
      </c>
      <c r="B13" s="27">
        <f>IF(_xlfn.XLOOKUP($A13,'Step 1-Labor'!$A$8:$A$20,'Step 1-Labor'!$D$8:$D$20)="yes",1,0)</f>
        <v>0</v>
      </c>
      <c r="C13" s="28">
        <f>_xlfn.XLOOKUP($A13,'Step 1-Labor'!$A$8:$A$20,'Step 1-Labor'!E$8:E$20)*48</f>
        <v>0</v>
      </c>
      <c r="D13" s="29">
        <f t="shared" si="0"/>
        <v>0</v>
      </c>
    </row>
    <row r="14" spans="1:8" x14ac:dyDescent="0.25">
      <c r="A14" s="16" t="s">
        <v>5</v>
      </c>
      <c r="B14" s="27">
        <f>IF(_xlfn.XLOOKUP($A14,'Step 1-Labor'!$A$8:$A$20,'Step 1-Labor'!$D$8:$D$20)="yes",1,0)</f>
        <v>0</v>
      </c>
      <c r="C14" s="28">
        <f>_xlfn.XLOOKUP($A14,'Step 1-Labor'!$A$8:$A$20,'Step 1-Labor'!E$8:E$20)*48</f>
        <v>0</v>
      </c>
      <c r="D14" s="29">
        <f t="shared" si="0"/>
        <v>0</v>
      </c>
    </row>
    <row r="15" spans="1:8" x14ac:dyDescent="0.25">
      <c r="A15" s="16" t="s">
        <v>6</v>
      </c>
      <c r="B15" s="27">
        <f>IF(_xlfn.XLOOKUP($A15,'Step 1-Labor'!$A$8:$A$20,'Step 1-Labor'!$D$8:$D$20)="yes",1,0)</f>
        <v>0</v>
      </c>
      <c r="C15" s="28">
        <f>_xlfn.XLOOKUP($A15,'Step 1-Labor'!$A$8:$A$20,'Step 1-Labor'!E$8:E$20)*48</f>
        <v>0</v>
      </c>
      <c r="D15" s="29">
        <f t="shared" si="0"/>
        <v>0</v>
      </c>
    </row>
    <row r="16" spans="1:8" x14ac:dyDescent="0.25">
      <c r="A16" s="16" t="s">
        <v>7</v>
      </c>
      <c r="B16" s="27">
        <f>IF(_xlfn.XLOOKUP($A16,'Step 1-Labor'!$A$8:$A$20,'Step 1-Labor'!$D$8:$D$20)="yes",1,0)</f>
        <v>0</v>
      </c>
      <c r="C16" s="28">
        <f>_xlfn.XLOOKUP($A16,'Step 1-Labor'!$A$8:$A$20,'Step 1-Labor'!E$8:E$20)*48</f>
        <v>0</v>
      </c>
      <c r="D16" s="29">
        <f t="shared" si="0"/>
        <v>0</v>
      </c>
    </row>
    <row r="17" spans="1:4" x14ac:dyDescent="0.25">
      <c r="A17" s="16" t="s">
        <v>8</v>
      </c>
      <c r="B17" s="27">
        <f>IF(_xlfn.XLOOKUP($A17,'Step 1-Labor'!$A$8:$A$20,'Step 1-Labor'!$D$8:$D$20)="yes",1,0)</f>
        <v>0</v>
      </c>
      <c r="C17" s="28">
        <f>_xlfn.XLOOKUP($A17,'Step 1-Labor'!$A$8:$A$20,'Step 1-Labor'!E$8:E$20)*48</f>
        <v>0</v>
      </c>
      <c r="D17" s="29">
        <f t="shared" si="0"/>
        <v>0</v>
      </c>
    </row>
    <row r="18" spans="1:4" x14ac:dyDescent="0.25">
      <c r="A18" s="16" t="s">
        <v>9</v>
      </c>
      <c r="B18" s="27">
        <f>IF(_xlfn.XLOOKUP($A18,'Step 1-Labor'!$A$8:$A$20,'Step 1-Labor'!$D$8:$D$20)="yes",1,0)</f>
        <v>0</v>
      </c>
      <c r="C18" s="28">
        <f>_xlfn.XLOOKUP($A18,'Step 1-Labor'!$A$8:$A$20,'Step 1-Labor'!E$8:E$20)*48</f>
        <v>0</v>
      </c>
      <c r="D18" s="29">
        <f t="shared" si="0"/>
        <v>0</v>
      </c>
    </row>
    <row r="19" spans="1:4" x14ac:dyDescent="0.25">
      <c r="A19" s="16" t="s">
        <v>10</v>
      </c>
      <c r="B19" s="27">
        <f>IF(_xlfn.XLOOKUP($A19,'Step 1-Labor'!$A$8:$A$20,'Step 1-Labor'!$D$8:$D$20)="yes",1,0)</f>
        <v>0</v>
      </c>
      <c r="C19" s="28">
        <f>_xlfn.XLOOKUP($A19,'Step 1-Labor'!$A$8:$A$20,'Step 1-Labor'!E$8:E$20)*48</f>
        <v>0</v>
      </c>
      <c r="D19" s="29">
        <f t="shared" si="0"/>
        <v>0</v>
      </c>
    </row>
    <row r="20" spans="1:4" ht="15.75" thickBot="1" x14ac:dyDescent="0.3">
      <c r="A20" s="20" t="s">
        <v>11</v>
      </c>
      <c r="B20" s="30">
        <f>IF(_xlfn.XLOOKUP($A20,'Step 1-Labor'!$A$8:$A$20,'Step 1-Labor'!$D$8:$D$20)="yes",1,0)</f>
        <v>0</v>
      </c>
      <c r="C20" s="31">
        <f>_xlfn.XLOOKUP($A20,'Step 1-Labor'!$A$8:$A$20,'Step 1-Labor'!E$8:E$20)*48</f>
        <v>0</v>
      </c>
      <c r="D20" s="32">
        <f t="shared" si="0"/>
        <v>0</v>
      </c>
    </row>
    <row r="21" spans="1:4" ht="16.5" thickTop="1" thickBot="1" x14ac:dyDescent="0.3">
      <c r="A21" s="12"/>
      <c r="B21" s="94"/>
      <c r="C21" s="95" t="s">
        <v>22</v>
      </c>
      <c r="D21" s="6">
        <f>SUM(D9:D20)</f>
        <v>0</v>
      </c>
    </row>
  </sheetData>
  <sheetProtection algorithmName="SHA-512" hashValue="FDsPCpGDzY5QuC7q8qkXxO4jIBeeXc9i8Wf5Zm9+ZCXk4/lKcz3prLna3JggcjjDKFmgCdEAOdJDcCTa19UxrQ==" saltValue="of6w7H6hDfcZhcNLByOqJA==" spinCount="100000" sheet="1" objects="1" scenarios="1"/>
  <mergeCells count="6">
    <mergeCell ref="A1:B1"/>
    <mergeCell ref="B6:B7"/>
    <mergeCell ref="C6:C7"/>
    <mergeCell ref="D6:D7"/>
    <mergeCell ref="A3:B3"/>
    <mergeCell ref="A2: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A50C-0987-4892-BDDC-365E00EE97E7}">
  <dimension ref="B1:K10"/>
  <sheetViews>
    <sheetView workbookViewId="0"/>
  </sheetViews>
  <sheetFormatPr defaultRowHeight="15" x14ac:dyDescent="0.25"/>
  <cols>
    <col min="2" max="2" width="27.28515625" customWidth="1"/>
    <col min="3" max="11" width="11.42578125" customWidth="1"/>
  </cols>
  <sheetData>
    <row r="1" spans="2:11" ht="15.75" thickBot="1" x14ac:dyDescent="0.3"/>
    <row r="2" spans="2:11" x14ac:dyDescent="0.25">
      <c r="B2" s="72" t="s">
        <v>71</v>
      </c>
      <c r="C2" s="75" t="s">
        <v>50</v>
      </c>
      <c r="D2" s="52" t="s">
        <v>51</v>
      </c>
      <c r="E2" s="52" t="s">
        <v>52</v>
      </c>
      <c r="F2" s="52" t="s">
        <v>53</v>
      </c>
      <c r="G2" s="52" t="s">
        <v>54</v>
      </c>
      <c r="H2" s="52" t="s">
        <v>55</v>
      </c>
      <c r="I2" s="52" t="s">
        <v>56</v>
      </c>
      <c r="J2" s="52" t="s">
        <v>57</v>
      </c>
      <c r="K2" s="76" t="s">
        <v>58</v>
      </c>
    </row>
    <row r="3" spans="2:11" ht="45" x14ac:dyDescent="0.25">
      <c r="B3" s="73" t="s">
        <v>73</v>
      </c>
      <c r="C3" s="77" t="s">
        <v>72</v>
      </c>
      <c r="D3" s="78" t="s">
        <v>59</v>
      </c>
      <c r="E3" s="78" t="s">
        <v>59</v>
      </c>
      <c r="F3" s="78" t="s">
        <v>59</v>
      </c>
      <c r="G3" s="78" t="s">
        <v>59</v>
      </c>
      <c r="H3" s="78" t="s">
        <v>59</v>
      </c>
      <c r="I3" s="78" t="s">
        <v>59</v>
      </c>
      <c r="J3" s="78" t="s">
        <v>59</v>
      </c>
      <c r="K3" s="79" t="s">
        <v>68</v>
      </c>
    </row>
    <row r="4" spans="2:11" ht="15.75" thickBot="1" x14ac:dyDescent="0.3">
      <c r="B4" s="74" t="s">
        <v>74</v>
      </c>
      <c r="C4" s="60" t="s">
        <v>60</v>
      </c>
      <c r="D4" s="55" t="s">
        <v>61</v>
      </c>
      <c r="E4" s="55" t="s">
        <v>69</v>
      </c>
      <c r="F4" s="55" t="s">
        <v>62</v>
      </c>
      <c r="G4" s="55" t="s">
        <v>63</v>
      </c>
      <c r="H4" s="55" t="s">
        <v>64</v>
      </c>
      <c r="I4" s="55" t="s">
        <v>65</v>
      </c>
      <c r="J4" s="55" t="s">
        <v>66</v>
      </c>
      <c r="K4" s="80" t="s">
        <v>67</v>
      </c>
    </row>
    <row r="5" spans="2:11" ht="60" x14ac:dyDescent="0.25">
      <c r="B5" s="61" t="s">
        <v>44</v>
      </c>
      <c r="C5" s="63" t="s">
        <v>70</v>
      </c>
      <c r="D5" s="64"/>
      <c r="E5" s="64"/>
      <c r="F5" s="64"/>
      <c r="G5" s="64"/>
      <c r="H5" s="64"/>
      <c r="I5" s="64"/>
      <c r="J5" s="64"/>
      <c r="K5" s="65"/>
    </row>
    <row r="6" spans="2:11" x14ac:dyDescent="0.25">
      <c r="B6" s="16" t="s">
        <v>45</v>
      </c>
      <c r="C6" s="66"/>
      <c r="D6" s="67" t="s">
        <v>70</v>
      </c>
      <c r="E6" s="67" t="s">
        <v>70</v>
      </c>
      <c r="F6" s="67" t="s">
        <v>70</v>
      </c>
      <c r="G6" s="67" t="s">
        <v>70</v>
      </c>
      <c r="H6" s="67" t="s">
        <v>70</v>
      </c>
      <c r="I6" s="67" t="s">
        <v>70</v>
      </c>
      <c r="J6" s="67" t="s">
        <v>70</v>
      </c>
      <c r="K6" s="68" t="s">
        <v>70</v>
      </c>
    </row>
    <row r="7" spans="2:11" x14ac:dyDescent="0.25">
      <c r="B7" s="16" t="s">
        <v>46</v>
      </c>
      <c r="C7" s="66"/>
      <c r="D7" s="67"/>
      <c r="E7" s="67" t="s">
        <v>70</v>
      </c>
      <c r="F7" s="67" t="s">
        <v>70</v>
      </c>
      <c r="G7" s="67" t="s">
        <v>70</v>
      </c>
      <c r="H7" s="67" t="s">
        <v>70</v>
      </c>
      <c r="I7" s="67" t="s">
        <v>70</v>
      </c>
      <c r="J7" s="67" t="s">
        <v>70</v>
      </c>
      <c r="K7" s="68" t="s">
        <v>70</v>
      </c>
    </row>
    <row r="8" spans="2:11" x14ac:dyDescent="0.25">
      <c r="B8" s="16" t="s">
        <v>47</v>
      </c>
      <c r="C8" s="66"/>
      <c r="D8" s="67"/>
      <c r="E8" s="67"/>
      <c r="F8" s="67"/>
      <c r="G8" s="67" t="s">
        <v>70</v>
      </c>
      <c r="H8" s="67" t="s">
        <v>70</v>
      </c>
      <c r="I8" s="67"/>
      <c r="J8" s="67"/>
      <c r="K8" s="68"/>
    </row>
    <row r="9" spans="2:11" x14ac:dyDescent="0.25">
      <c r="B9" s="16" t="s">
        <v>48</v>
      </c>
      <c r="C9" s="66"/>
      <c r="D9" s="67"/>
      <c r="E9" s="67"/>
      <c r="F9" s="67"/>
      <c r="G9" s="67" t="s">
        <v>70</v>
      </c>
      <c r="H9" s="67" t="s">
        <v>70</v>
      </c>
      <c r="I9" s="67"/>
      <c r="J9" s="67"/>
      <c r="K9" s="68"/>
    </row>
    <row r="10" spans="2:11" ht="30.75" thickBot="1" x14ac:dyDescent="0.3">
      <c r="B10" s="62" t="s">
        <v>49</v>
      </c>
      <c r="C10" s="69"/>
      <c r="D10" s="70"/>
      <c r="E10" s="70"/>
      <c r="F10" s="70"/>
      <c r="G10" s="70"/>
      <c r="H10" s="70"/>
      <c r="I10" s="70"/>
      <c r="J10" s="70"/>
      <c r="K10" s="71" t="s">
        <v>70</v>
      </c>
    </row>
  </sheetData>
  <phoneticPr fontId="3"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77F5E91A708449AF4F342E5488913B" ma:contentTypeVersion="13" ma:contentTypeDescription="Create a new document." ma:contentTypeScope="" ma:versionID="f778a618da031063f7608748aa85af49">
  <xsd:schema xmlns:xsd="http://www.w3.org/2001/XMLSchema" xmlns:xs="http://www.w3.org/2001/XMLSchema" xmlns:p="http://schemas.microsoft.com/office/2006/metadata/properties" xmlns:ns2="e192f1bd-1d62-48a5-9987-6d0fff371d2e" xmlns:ns3="96d71233-a128-4b71-938d-35e01861d136" targetNamespace="http://schemas.microsoft.com/office/2006/metadata/properties" ma:root="true" ma:fieldsID="2e95ad98618b124f4c030ba20e1b387c" ns2:_="" ns3:_="">
    <xsd:import namespace="e192f1bd-1d62-48a5-9987-6d0fff371d2e"/>
    <xsd:import namespace="96d71233-a128-4b71-938d-35e01861d1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2f1bd-1d62-48a5-9987-6d0fff371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7a487b8-b4ba-443a-9d0d-faf834dc355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71233-a128-4b71-938d-35e01861d1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720809b-a835-4b2b-bef0-474347469e3f}" ma:internalName="TaxCatchAll" ma:showField="CatchAllData" ma:web="96d71233-a128-4b71-938d-35e01861d13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92f1bd-1d62-48a5-9987-6d0fff371d2e">
      <Terms xmlns="http://schemas.microsoft.com/office/infopath/2007/PartnerControls"/>
    </lcf76f155ced4ddcb4097134ff3c332f>
    <TaxCatchAll xmlns="96d71233-a128-4b71-938d-35e01861d136" xsi:nil="true"/>
  </documentManagement>
</p:properties>
</file>

<file path=customXml/itemProps1.xml><?xml version="1.0" encoding="utf-8"?>
<ds:datastoreItem xmlns:ds="http://schemas.openxmlformats.org/officeDocument/2006/customXml" ds:itemID="{1ECB7A0F-0101-47C2-BF30-82A9603C9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2f1bd-1d62-48a5-9987-6d0fff371d2e"/>
    <ds:schemaRef ds:uri="96d71233-a128-4b71-938d-35e01861d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7BD784-16F9-434B-AF0A-DE31DCA81701}">
  <ds:schemaRefs>
    <ds:schemaRef ds:uri="http://schemas.microsoft.com/sharepoint/v3/contenttype/forms"/>
  </ds:schemaRefs>
</ds:datastoreItem>
</file>

<file path=customXml/itemProps3.xml><?xml version="1.0" encoding="utf-8"?>
<ds:datastoreItem xmlns:ds="http://schemas.openxmlformats.org/officeDocument/2006/customXml" ds:itemID="{061D35C3-6F91-4D57-ACAB-6F51507ED9FC}">
  <ds:schemaRefs>
    <ds:schemaRef ds:uri="http://schemas.microsoft.com/office/2006/metadata/properties"/>
    <ds:schemaRef ds:uri="http://schemas.microsoft.com/office/infopath/2007/PartnerControls"/>
    <ds:schemaRef ds:uri="e192f1bd-1d62-48a5-9987-6d0fff371d2e"/>
    <ds:schemaRef ds:uri="96d71233-a128-4b71-938d-35e01861d1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Step 1-Labor</vt:lpstr>
      <vt:lpstr>Step 2-Expenses</vt:lpstr>
      <vt:lpstr>Step 3-Additional Costs</vt:lpstr>
      <vt:lpstr>Step 4-Summary</vt:lpstr>
      <vt:lpstr>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Eckels</dc:creator>
  <cp:lastModifiedBy>Dieter Eckels</cp:lastModifiedBy>
  <dcterms:created xsi:type="dcterms:W3CDTF">2023-01-27T01:36:34Z</dcterms:created>
  <dcterms:modified xsi:type="dcterms:W3CDTF">2023-01-27T18:51:48Z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0x0101004577F5E91A708449AF4F342E5488913B</vt:lpwstr>
  </property>
  <property fmtid="{D5CDD505-2E9C-101B-9397-08002B2CF9AE}" pid="3" name="MediaServiceImageTags">
    <vt:lpwstr/>
  </property>
</Properties>
</file>